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480" windowHeight="5940" tabRatio="764" activeTab="1"/>
  </bookViews>
  <sheets>
    <sheet name="Manual" sheetId="1" r:id="rId1"/>
    <sheet name="AT " sheetId="2" r:id="rId2"/>
    <sheet name="BE" sheetId="3" r:id="rId3"/>
    <sheet name="CZ" sheetId="4" r:id="rId4"/>
    <sheet name="IT" sheetId="5" r:id="rId5"/>
    <sheet name="CH" sheetId="6" r:id="rId6"/>
    <sheet name="FI" sheetId="7" r:id="rId7"/>
    <sheet name="FR" sheetId="8" r:id="rId8"/>
    <sheet name="HU" sheetId="9" r:id="rId9"/>
    <sheet name="NL" sheetId="10" r:id="rId10"/>
    <sheet name="PL" sheetId="11" r:id="rId11"/>
  </sheets>
  <definedNames/>
  <calcPr fullCalcOnLoad="1"/>
</workbook>
</file>

<file path=xl/comments6.xml><?xml version="1.0" encoding="utf-8"?>
<comments xmlns="http://schemas.openxmlformats.org/spreadsheetml/2006/main">
  <authors>
    <author>Braunwalder</author>
  </authors>
  <commentList>
    <comment ref="H36" authorId="0">
      <text>
        <r>
          <rPr>
            <b/>
            <sz val="8"/>
            <rFont val="Tahoma"/>
            <family val="0"/>
          </rPr>
          <t>Braunwalder:</t>
        </r>
        <r>
          <rPr>
            <sz val="8"/>
            <rFont val="Tahoma"/>
            <family val="0"/>
          </rPr>
          <t xml:space="preserve">
1000er Leserpreis 50.-</t>
        </r>
      </text>
    </comment>
    <comment ref="H61" authorId="0">
      <text>
        <r>
          <rPr>
            <b/>
            <sz val="8"/>
            <rFont val="Tahoma"/>
            <family val="0"/>
          </rPr>
          <t>Braunwalder:</t>
        </r>
        <r>
          <rPr>
            <sz val="8"/>
            <rFont val="Tahoma"/>
            <family val="0"/>
          </rPr>
          <t xml:space="preserve">
500'000/1000x3x14</t>
        </r>
      </text>
    </comment>
    <comment ref="I88" authorId="0">
      <text>
        <r>
          <rPr>
            <b/>
            <sz val="8"/>
            <rFont val="Tahoma"/>
            <family val="0"/>
          </rPr>
          <t>Braunwalder:</t>
        </r>
        <r>
          <rPr>
            <sz val="8"/>
            <rFont val="Tahoma"/>
            <family val="0"/>
          </rPr>
          <t xml:space="preserve">
500'000/1000x3x14</t>
        </r>
      </text>
    </comment>
  </commentList>
</comments>
</file>

<file path=xl/sharedStrings.xml><?xml version="1.0" encoding="utf-8"?>
<sst xmlns="http://schemas.openxmlformats.org/spreadsheetml/2006/main" count="2665" uniqueCount="1399">
  <si>
    <t>L'UE lancia www.eurotopten.it per diffondere la cultura del risparmio energetico</t>
  </si>
  <si>
    <t>canaletempolibero.blog.dada.net</t>
  </si>
  <si>
    <t>Conrollare i risparmi energetici</t>
  </si>
  <si>
    <t>August 2007</t>
  </si>
  <si>
    <t>guide.dada.net/agricoltura biologica/interventi/2007/08/304805</t>
  </si>
  <si>
    <t>E' on line "Euro-Topten per confrontare i consumi energetici</t>
  </si>
  <si>
    <t>January 2008</t>
  </si>
  <si>
    <t>www.cesp.it/sez_2007_11_3011_39_38/sportello_innovimpresa/news/archivio_...</t>
  </si>
  <si>
    <t>Il risparmio energetico in ufficio per il clima:cosa possiamo fare</t>
  </si>
  <si>
    <t>www.ilvelino.it/notizie</t>
  </si>
  <si>
    <t>Energia e carburanti, si moltiplicano siti contro il caro prezzi</t>
  </si>
  <si>
    <t>www.microsoft.com/italy/pmi/ambiente/risparmio.mspx</t>
  </si>
  <si>
    <t>Il risparmio di energia in ufficio:stampanti e schermi PC</t>
  </si>
  <si>
    <t>May 2008</t>
  </si>
  <si>
    <t>Il sito topten stila la classifica dei televisori più effcienti</t>
  </si>
  <si>
    <t>June 2008</t>
  </si>
  <si>
    <t>Con le lampadine a basso consumo è possibile risparmiare. Topten spiega come</t>
  </si>
  <si>
    <t>www.microsoft.com/italy/pmi/ambiente/risparmio_energetico_in_ufficio.mspx</t>
  </si>
  <si>
    <t>www.microsoft.com/italy/pmi/ambiente/efficienza-energetica.mspx</t>
  </si>
  <si>
    <t>Efficienza energetica in ufficio - seminario online</t>
  </si>
  <si>
    <t>www.eurotopten.it</t>
  </si>
  <si>
    <t>Saft und Kraft (EKZ)</t>
  </si>
  <si>
    <t>Sparen beim Trocknen</t>
  </si>
  <si>
    <t>Züricher Umweltpraxis</t>
  </si>
  <si>
    <t>Den Strom-Leerlauf abstellen</t>
  </si>
  <si>
    <t>Kommunalmagazin</t>
  </si>
  <si>
    <t>Im Schlaf geht viel Energie verloren</t>
  </si>
  <si>
    <t>Umweltperspektiven</t>
  </si>
  <si>
    <t>Den Strom-Leerlauf unbedingt abstellen</t>
  </si>
  <si>
    <t>Kühles Klima für teures Geld</t>
  </si>
  <si>
    <t>Greenpeace-Magazin</t>
  </si>
  <si>
    <t>Grosstaten statt Grosskraftwerke</t>
  </si>
  <si>
    <t>Energie+Umwelt</t>
  </si>
  <si>
    <t>24Heures</t>
  </si>
  <si>
    <t>Veloanhänger</t>
  </si>
  <si>
    <t>Mehr Kälte - weniger Strom</t>
  </si>
  <si>
    <t>3/06</t>
  </si>
  <si>
    <t>Haus und Garten</t>
  </si>
  <si>
    <t>Cool bleiben - ohne Klimaanlage</t>
  </si>
  <si>
    <t>CoopZeitung</t>
  </si>
  <si>
    <t>Standby frisst Strom - und kostet</t>
  </si>
  <si>
    <t>Terre&amp;Nature</t>
  </si>
  <si>
    <t>Ecoconseils: sites efficace.ch + topten.ch</t>
  </si>
  <si>
    <t>Sept. 06</t>
  </si>
  <si>
    <t>Panda-Katalog</t>
  </si>
  <si>
    <t>Uns geht ein Licht auf: Sparen hilft der Umwelt</t>
  </si>
  <si>
    <t>SES-Factsheet Energieeffizienz</t>
  </si>
  <si>
    <t>Energieeffizienz - mehr Gewinn und Komfort für alle</t>
  </si>
  <si>
    <t>KMU-Manager</t>
  </si>
  <si>
    <t>Schön, wenn auch die Bürogeräte effizient sind</t>
  </si>
  <si>
    <t>Es werde Stromspar-Licht</t>
  </si>
  <si>
    <t>Sparen beim Licht</t>
  </si>
  <si>
    <t>Doppeltes Plus für Kühlschrank</t>
  </si>
  <si>
    <t>Haus+Garten</t>
  </si>
  <si>
    <t>Die Sonne stellt das Öl in den Schatten</t>
  </si>
  <si>
    <t>WWF-Magazin</t>
  </si>
  <si>
    <t>Verbrauchen ausgeschaltete Halogenlampen Strom?</t>
  </si>
  <si>
    <t>Bestgeräte sparen viel Geld</t>
  </si>
  <si>
    <t>Ikea und Fust am ökologischsten</t>
  </si>
  <si>
    <t>47/2006</t>
  </si>
  <si>
    <t>Facts</t>
  </si>
  <si>
    <t>Wo kann man im Haushalt am besten Energie sparen</t>
  </si>
  <si>
    <t>Lichtblick für Sparfüchse: Preisvergleich Sparlampen</t>
  </si>
  <si>
    <t>Neue Luzerner Zeitung</t>
  </si>
  <si>
    <t>Neue TV-Geräte: Stromfresser im Wohnzimmer</t>
  </si>
  <si>
    <t>Südostschweiz</t>
  </si>
  <si>
    <t>TV: Neue Stromschlucker …</t>
  </si>
  <si>
    <t>Bulletin SEV</t>
  </si>
  <si>
    <t>Internetportal zu energieeffizienten Produkten</t>
  </si>
  <si>
    <t>On en parle RSR1</t>
  </si>
  <si>
    <t>Topten, SAFE, Energieetikette, Interview Christa Mutter</t>
  </si>
  <si>
    <t>La Climatisation</t>
  </si>
  <si>
    <t>Bluewin-TV-Box ist ein Stromfresser</t>
  </si>
  <si>
    <t>Blick</t>
  </si>
  <si>
    <t>Können wir uns mit Sparlampen ein AKW schenken?</t>
  </si>
  <si>
    <t>1/07</t>
  </si>
  <si>
    <t>Altgeräteersatz; 2 Kurzstoffe</t>
  </si>
  <si>
    <t>Günstiger waschen mit Warmwasseranschluss</t>
  </si>
  <si>
    <t>2/07</t>
  </si>
  <si>
    <t>Commune Suisse</t>
  </si>
  <si>
    <t>Débrancher les appareils au repos</t>
  </si>
  <si>
    <t>Beobachter Kompakt</t>
  </si>
  <si>
    <t>Stromfresser auf Diät setzen; Links; Strom sparen</t>
  </si>
  <si>
    <t>Kleiner, dafür strahlender</t>
  </si>
  <si>
    <t>Energiesparlampen, IKEA und Osram sind am besten</t>
  </si>
  <si>
    <t>Mit Abschaltautomatik halb so hoher Stromverbrauch</t>
  </si>
  <si>
    <t>Espresso, DRS1</t>
  </si>
  <si>
    <t>Stromfressende Kaffeemaschinen</t>
  </si>
  <si>
    <t>BaZ-Beilage</t>
  </si>
  <si>
    <t>Aktiv werden - hier gibt’s Tipps</t>
  </si>
  <si>
    <t>24 Heures</t>
  </si>
  <si>
    <t>Café ecolo</t>
  </si>
  <si>
    <t>Glühbirne und Sparlampe: Gut zu wissen</t>
  </si>
  <si>
    <t>Auch ausgeschaltete Geräte fressen Strom</t>
  </si>
  <si>
    <t>Saft&amp;Kraft</t>
  </si>
  <si>
    <t>Lichtblick Sparlampen</t>
  </si>
  <si>
    <t>A++, das Halbtaxabo für die Stromrechnung</t>
  </si>
  <si>
    <t>Matin Dimanche</t>
  </si>
  <si>
    <t>Eco-Lessive</t>
  </si>
  <si>
    <t>1/2007</t>
  </si>
  <si>
    <t>Neue Ideen</t>
  </si>
  <si>
    <t>Die Sonne versorgt das Haus klimafreundlich mit Warmwasser</t>
  </si>
  <si>
    <t>Migros Magazine</t>
  </si>
  <si>
    <t xml:space="preserve">Acheter écolo </t>
  </si>
  <si>
    <t>Migros Magazin</t>
  </si>
  <si>
    <t>Abschalten!</t>
  </si>
  <si>
    <t>Sonntagszeitung</t>
  </si>
  <si>
    <t>So lässt sich Strom sparen</t>
  </si>
  <si>
    <t>Vélo électrique (box)</t>
  </si>
  <si>
    <t>4/07</t>
  </si>
  <si>
    <t>Casa Nostra</t>
  </si>
  <si>
    <t>Kaffeemaschinen als unsinnige Stromzehrer</t>
  </si>
  <si>
    <t>Le Grand 8</t>
  </si>
  <si>
    <t>Clima, réchauffment et transport</t>
  </si>
  <si>
    <t>Espresso, Ratgeber, DRS1</t>
  </si>
  <si>
    <t>Glühlampen - Sparlampen</t>
  </si>
  <si>
    <t>Visitors CMS in Jan not avail. Copy from webalizer</t>
  </si>
  <si>
    <t>Professionelle Beschaffung von Haushaltgeräten</t>
  </si>
  <si>
    <t>Tribune de Genève</t>
  </si>
  <si>
    <t>Changer de frigo permet de réaliser des économies</t>
  </si>
  <si>
    <t>Wasser sparen ist einfach</t>
  </si>
  <si>
    <t>Bien choisir sa bouilloire</t>
  </si>
  <si>
    <t>CoopZeitung d</t>
  </si>
  <si>
    <t xml:space="preserve">Satrap Oecoplan Coffee Perfect: Testsieger bei www.topten.ch </t>
  </si>
  <si>
    <t>Viele Tischleuchten erfüllen ihren Zweck nicht</t>
  </si>
  <si>
    <t>Faktor</t>
  </si>
  <si>
    <t>Sparlampen im Test</t>
  </si>
  <si>
    <t>Leben und Glauben</t>
  </si>
  <si>
    <t>Energiesparen: Es geht auch einfacher</t>
  </si>
  <si>
    <t>Migros-Magazin f</t>
  </si>
  <si>
    <t>Danger d'incendie - frigos</t>
  </si>
  <si>
    <t>Migros-Magazin d</t>
  </si>
  <si>
    <t>Energiesparen in der Küche</t>
  </si>
  <si>
    <t>Energie-Apéro: Noch mehr Schub geben</t>
  </si>
  <si>
    <t>Elektrogeräte immer ganz ausschalten (Inserat WWF)</t>
  </si>
  <si>
    <t>Halte au gaspillage - frigo A++</t>
  </si>
  <si>
    <t>März08</t>
  </si>
  <si>
    <t>Sonne statt Öl tanken</t>
  </si>
  <si>
    <t>Extrablatt für Hausbesitzerinnen und Hausbesitzer</t>
  </si>
  <si>
    <t>Gewaltige Unterschiede bei Kaffeemaschinen</t>
  </si>
  <si>
    <t>Wegweiser zu effizienten Geräten</t>
  </si>
  <si>
    <t>2/08</t>
  </si>
  <si>
    <t>K-Geld</t>
  </si>
  <si>
    <t>Solarzellen auf dem Dach…</t>
  </si>
  <si>
    <t>Mai 08</t>
  </si>
  <si>
    <t>Energiestädte: Hauseigentümer profitieren direkt</t>
  </si>
  <si>
    <t>Sparen lohnt sich</t>
  </si>
  <si>
    <t>16/08</t>
  </si>
  <si>
    <t>Schweizer Familie</t>
  </si>
  <si>
    <t>Die wichtigsten 'grünen' Labels</t>
  </si>
  <si>
    <t>SonntagsZeitung</t>
  </si>
  <si>
    <t>Die elementaren Bausteine des Ökohauses</t>
  </si>
  <si>
    <t>Heizungspumpen fressen zu viel Strom</t>
  </si>
  <si>
    <t>Mit dem Ölpreis steigt das Solarfieber</t>
  </si>
  <si>
    <t>2'08</t>
  </si>
  <si>
    <t>So lelben Lebensmittel länger</t>
  </si>
  <si>
    <t>Juni 08</t>
  </si>
  <si>
    <t>TraumHaus</t>
  </si>
  <si>
    <t>Schweizer Küchen verbrauchen mehr als ein Drittel des Haushaltstroms</t>
  </si>
  <si>
    <t>Die saubersten Minibusse und Lieferwagen</t>
  </si>
  <si>
    <t>Heizen mit Sonne und Holz</t>
  </si>
  <si>
    <t>Drucken und Strom fressen</t>
  </si>
  <si>
    <t>1.1.0.08</t>
  </si>
  <si>
    <t>Grosse Unterschiede</t>
  </si>
  <si>
    <t>23/2008</t>
  </si>
  <si>
    <t>KonsumTV-Zeitschrift</t>
  </si>
  <si>
    <t>Verpuffte Energie im Büro; 0,5 Watt sind genug</t>
  </si>
  <si>
    <t>21/08</t>
  </si>
  <si>
    <t>Beobachter-Extra</t>
  </si>
  <si>
    <t>Sparen bedeutet nicht verzichten</t>
  </si>
  <si>
    <t>5/2008</t>
  </si>
  <si>
    <t>Erneuerbare Energien</t>
  </si>
  <si>
    <t>Haushaltgeräte: Ein paar Tausender sparen</t>
  </si>
  <si>
    <t>Blick EnergieExtra</t>
  </si>
  <si>
    <t>Clevere Ideen für das tägliche Stromsparen</t>
  </si>
  <si>
    <t>Heizen Sie Ihr Haus - und nicht die Umgebung</t>
  </si>
  <si>
    <t>La Liberté</t>
  </si>
  <si>
    <t>Linge au Balcon</t>
  </si>
  <si>
    <t>L'Impartial</t>
  </si>
  <si>
    <t>Le soleil, le meilleur tumbler</t>
  </si>
  <si>
    <t>L'Express</t>
  </si>
  <si>
    <t>Le Temps</t>
  </si>
  <si>
    <t>Corde à linge, un débat</t>
  </si>
  <si>
    <t>Le Matin</t>
  </si>
  <si>
    <t>La guerre du linge ravivée</t>
  </si>
  <si>
    <t>il caffè</t>
  </si>
  <si>
    <t>Consigli per il risparmio energetico quotidiano</t>
  </si>
  <si>
    <t>91/08</t>
  </si>
  <si>
    <t>Einfach ausschalten!</t>
  </si>
  <si>
    <t>Neue Zürcher Zeitung</t>
  </si>
  <si>
    <t>Spielend ein paar Tausender sparen (Sonderbeilage Bau- und Immobilienmarkt)</t>
  </si>
  <si>
    <t>Glühlampenverbot - Blick in die Beleuchtungszukunft</t>
  </si>
  <si>
    <t>5/08</t>
  </si>
  <si>
    <t>Spielend ein paar Tausender sparen</t>
  </si>
  <si>
    <t>Staubsauger: Nur sieben saugen öko</t>
  </si>
  <si>
    <t>Beobachter</t>
  </si>
  <si>
    <t>Booklet: Strommarkt 2009</t>
  </si>
  <si>
    <t>Mehr Zeit dank innovativer Technik</t>
  </si>
  <si>
    <t>value/page sfr</t>
  </si>
  <si>
    <t>value SFR</t>
  </si>
  <si>
    <t>A bon entendeur</t>
  </si>
  <si>
    <t>Machines à capsules</t>
  </si>
  <si>
    <t>TVRL</t>
  </si>
  <si>
    <t>La nouvelle cuisine</t>
  </si>
  <si>
    <t>ICI-TV</t>
  </si>
  <si>
    <t>Canal nord vaudois</t>
  </si>
  <si>
    <t>Nyon région</t>
  </si>
  <si>
    <t>Espresso SRDRS 1</t>
  </si>
  <si>
    <t>Kühlschrank, TV und Co.: Je sparsamer, desto besser</t>
  </si>
  <si>
    <t>RSR On en parle</t>
  </si>
  <si>
    <t>Sécher le linge</t>
  </si>
  <si>
    <t>Press Book Euro-Topten: Finland</t>
  </si>
  <si>
    <t>From beginning of project until date of update</t>
  </si>
  <si>
    <t>Forssan Lehti</t>
  </si>
  <si>
    <t>04-2006</t>
  </si>
  <si>
    <t>Voimatorilla</t>
  </si>
  <si>
    <t>Topten Suomi avautunut 15.11.2006</t>
  </si>
  <si>
    <t>-</t>
  </si>
  <si>
    <t>- not applicable</t>
  </si>
  <si>
    <t>STT: News Agency Release</t>
  </si>
  <si>
    <t>Tallentavat digiboksit ovat sähkösyöppöjä, säästölinkkejä kulutusjuhlaan: www.topten.info</t>
  </si>
  <si>
    <t>Pieksämäen lehti</t>
  </si>
  <si>
    <t>Etelä-Saimaa</t>
  </si>
  <si>
    <t>Savon Sanomat</t>
  </si>
  <si>
    <t>Sähköpihit kodinkoneet nyt vertailtavina netissä</t>
  </si>
  <si>
    <t>Kuhmolainen</t>
  </si>
  <si>
    <t>Suurin osa kylmäkoneista on jo parasta A-luokkaa</t>
  </si>
  <si>
    <t>Ylä-Kainuu</t>
  </si>
  <si>
    <t>Valkeakosken Sanomat</t>
  </si>
  <si>
    <t>Kankaanpään Seutu</t>
  </si>
  <si>
    <t>Sydän-Satakunta</t>
  </si>
  <si>
    <t>Vieskalainen</t>
  </si>
  <si>
    <t>Uusi laite voi säästää kymppejä</t>
  </si>
  <si>
    <t>Energiatehokkuus vertailussa internetissä</t>
  </si>
  <si>
    <t>Porin Sanomat</t>
  </si>
  <si>
    <t>Topten-Suomi etsii energiatehokkaat</t>
  </si>
  <si>
    <t>Helsingin Sanomat</t>
  </si>
  <si>
    <t>Säästä ja kilpailuta sähköä</t>
  </si>
  <si>
    <t>Sähköviesti</t>
  </si>
  <si>
    <t>Energiatehokkuutta hankintoihin</t>
  </si>
  <si>
    <t>31.11.2007</t>
  </si>
  <si>
    <t>Kotiliesi</t>
  </si>
  <si>
    <t>Energipihi kodinkone?</t>
  </si>
  <si>
    <t>12-2007</t>
  </si>
  <si>
    <t>ME-lehti</t>
  </si>
  <si>
    <t>WWW:Energiatehokkaimmat kodinkoneet löydät…</t>
  </si>
  <si>
    <t>1-2008</t>
  </si>
  <si>
    <t>MotivaXpress</t>
  </si>
  <si>
    <t>Etsi tehokkaimmat - vertaile säästölamppuja ja pesukoneita</t>
  </si>
  <si>
    <t>02-2008</t>
  </si>
  <si>
    <t>Nettivinkki: www.topten-suomi.fi</t>
  </si>
  <si>
    <t>03-2008</t>
  </si>
  <si>
    <t>Kuntatekniikka</t>
  </si>
  <si>
    <t>Kunnat ja 16 prosentin päästövähennys</t>
  </si>
  <si>
    <t>Savon Sanomat, Plus</t>
  </si>
  <si>
    <t>Energiamerkintä helpottaa vertailua</t>
  </si>
  <si>
    <t>Uutisvuoksi</t>
  </si>
  <si>
    <t>Paljonko sähköä jääkaappisi syö?</t>
  </si>
  <si>
    <t>08-09/2007</t>
  </si>
  <si>
    <t>MTV3</t>
  </si>
  <si>
    <t>Muutosta ilmassa - television series, several mentions during the programme in context to energy effienct appliances</t>
  </si>
  <si>
    <t>- not available</t>
  </si>
  <si>
    <t>Radio SuomiPOP</t>
  </si>
  <si>
    <t>Energiatehokkaat laitteet (source: topten-suomi.fi)</t>
  </si>
  <si>
    <t>Hits
webalizer</t>
  </si>
  <si>
    <t>Visitors
webalizer</t>
  </si>
  <si>
    <t>www.topten-suomi.fi</t>
  </si>
  <si>
    <t>- no statistics available, first launch 12.10.2006</t>
  </si>
  <si>
    <t>- no statistics available</t>
  </si>
  <si>
    <t>Oct 07</t>
  </si>
  <si>
    <t>Press Book Euro-Topten 2006-2008: France</t>
  </si>
  <si>
    <r>
      <t>WWF-France</t>
    </r>
    <r>
      <rPr>
        <sz val="10"/>
        <rFont val="Arial"/>
        <family val="0"/>
      </rPr>
      <t xml:space="preserve"> (Edouard Toulouse - Damien Demailly)</t>
    </r>
  </si>
  <si>
    <t>Addéo (lettre Carrefour)</t>
  </si>
  <si>
    <t>Guide Topten</t>
  </si>
  <si>
    <t>Pour en savoir plus</t>
  </si>
  <si>
    <t>Sciences et Vie Junior</t>
  </si>
  <si>
    <t>2027 dans un monde écolo. Le guide Topten</t>
  </si>
  <si>
    <t>Polypode</t>
  </si>
  <si>
    <t>La Marseillaise</t>
  </si>
  <si>
    <t>TOPTEN, l'autre comparateur: une référence en matière d'écocitoyenneté</t>
  </si>
  <si>
    <t>Le Courrier Picard</t>
  </si>
  <si>
    <t>Enfants Magazine</t>
  </si>
  <si>
    <t>Avant d'acheter, consultez le guide Topten</t>
  </si>
  <si>
    <t>Métro</t>
  </si>
  <si>
    <t>Portrait robot d'une famille "durable" - Isabelle suit le Topten du WWF</t>
  </si>
  <si>
    <t>L'Ecologiste</t>
  </si>
  <si>
    <t>Guide d'achat</t>
  </si>
  <si>
    <t>Côté Bébé</t>
  </si>
  <si>
    <t>Comparateur vert: Topten</t>
  </si>
  <si>
    <t>Sélection du Rider's Digest</t>
  </si>
  <si>
    <t>Topten: c'est vert, mais juste</t>
  </si>
  <si>
    <t>Pays des Alpes Maritimes</t>
  </si>
  <si>
    <t>Petits gestes pour sauver la planète</t>
  </si>
  <si>
    <t>Environnement : n'oubliez pas les consommateurs</t>
  </si>
  <si>
    <t>Environnement et Stratégie</t>
  </si>
  <si>
    <t>WWF et CLCV lancent un écocomparateur d'achats publics responsables</t>
  </si>
  <si>
    <t>Nouvel Obs</t>
  </si>
  <si>
    <t>Comparateur d'achat Topten proposé par le WWF et la CLCV</t>
  </si>
  <si>
    <t>Maison Française</t>
  </si>
  <si>
    <t>Ecocitoyen, même en vacances - guide topten des voitures</t>
  </si>
  <si>
    <t>La Lettre Orée</t>
  </si>
  <si>
    <t>Topten: un nouvel éco-comparateur pour des achats publics responsables</t>
  </si>
  <si>
    <t>Cadre de Vie</t>
  </si>
  <si>
    <t>Topten collectivités: le guide d'achat écologique pour la commande publique</t>
  </si>
  <si>
    <t>01.net</t>
  </si>
  <si>
    <t>Les écrans d'ordinateur se mettent au vert sur le guide écolo Topten</t>
  </si>
  <si>
    <t>lexpress.fr</t>
  </si>
  <si>
    <t>fr.news.yahoo.com</t>
  </si>
  <si>
    <t>presse.infos-decideurs.com</t>
  </si>
  <si>
    <t>Environnement-on line</t>
  </si>
  <si>
    <t>Achats responsables: un guide en ligne pour les collectivités</t>
  </si>
  <si>
    <t>Environnement &amp; Stratégies</t>
  </si>
  <si>
    <t>Achats Public: le comparateur</t>
  </si>
  <si>
    <t>Marseille Plus</t>
  </si>
  <si>
    <t>Un site écolo de comparaison</t>
  </si>
  <si>
    <t>62 731 </t>
  </si>
  <si>
    <t>INC Hebdo Consommateurs</t>
  </si>
  <si>
    <t>Aider les collectivités territoriales à acheter plus vert</t>
  </si>
  <si>
    <t>Télé Cable Satellite Hebdo</t>
  </si>
  <si>
    <t>High Tech et écolo!</t>
  </si>
  <si>
    <t>800 512</t>
  </si>
  <si>
    <t>1 455 000</t>
  </si>
  <si>
    <t>La lettre du cadre territorial</t>
  </si>
  <si>
    <t>Eco-classement</t>
  </si>
  <si>
    <t>L'environnement magazine</t>
  </si>
  <si>
    <t>Doper les Commandes publiques vertes</t>
  </si>
  <si>
    <t>13 544 </t>
  </si>
  <si>
    <t>Bulletin Economique</t>
  </si>
  <si>
    <t>Labels ajoutés: qualité d'usages</t>
  </si>
  <si>
    <t>Chalon Magazine</t>
  </si>
  <si>
    <t>Chalon soutient l'achat éco-responsable</t>
  </si>
  <si>
    <t>Energie et Développement Durable</t>
  </si>
  <si>
    <t>L'Elu d'aujourd'hui</t>
  </si>
  <si>
    <t>Topten: un outil pour des achats publics responsables</t>
  </si>
  <si>
    <t>15 000 </t>
  </si>
  <si>
    <t>Environnement local</t>
  </si>
  <si>
    <t>Un site pour consommer Developpement durable</t>
  </si>
  <si>
    <t>Innovation et Administration</t>
  </si>
  <si>
    <t>Topten, un comparateur d'achat durable</t>
  </si>
  <si>
    <t>60 millions de consommatteurs</t>
  </si>
  <si>
    <t>L'automobile: le moteur hybride, en attendant mieux</t>
  </si>
  <si>
    <t>Le réfrigérateur et le congélateur: des appareils à froid sobres et performants</t>
  </si>
  <si>
    <t>Le lave-linge et le lave-vaisselle: utiliser moins d'eau et moins d'électricité</t>
  </si>
  <si>
    <t>Le Topten des Ecrans d'Ordinateur</t>
  </si>
  <si>
    <t>Vertitude Magazine</t>
  </si>
  <si>
    <t>L'avenir de la consommation sera-t-il durable</t>
  </si>
  <si>
    <t>Les pistes de la CLCV passent aussi par la toile</t>
  </si>
  <si>
    <t>367 977</t>
  </si>
  <si>
    <t>1 040 000</t>
  </si>
  <si>
    <t>Le Journal de Saône et Loire</t>
  </si>
  <si>
    <t>Journée de rentré régionale de la CLCV</t>
  </si>
  <si>
    <t>76 590 </t>
  </si>
  <si>
    <t>La nouvelle république des Pyrénées</t>
  </si>
  <si>
    <t>Utilisez-vous le Topten?</t>
  </si>
  <si>
    <t>15 623 </t>
  </si>
  <si>
    <t>225 072</t>
  </si>
  <si>
    <t>Le Café pédagogique</t>
  </si>
  <si>
    <t>ecologie.caradisiac.com</t>
  </si>
  <si>
    <t>WWF-France/CLCV : le guide en ligne Topten a intégré les modalités de l'éco-pastille</t>
  </si>
  <si>
    <t>enviro2b.com</t>
  </si>
  <si>
    <t>Le guide Topten prend déjà en compte le bonus/malus</t>
  </si>
  <si>
    <t>autonews.fr</t>
  </si>
  <si>
    <t>Le classement des voitures propres</t>
  </si>
  <si>
    <t>lejsl.com</t>
  </si>
  <si>
    <t>Un éco-réveillon pour fêter 2008 en protégeant la nature</t>
  </si>
  <si>
    <t>Le frigo, attention à la conso</t>
  </si>
  <si>
    <t>208 346 </t>
  </si>
  <si>
    <t>1 626 000</t>
  </si>
  <si>
    <t>Plus de bonus pour les voitures écolos</t>
  </si>
  <si>
    <t>Solutions Utilitaires</t>
  </si>
  <si>
    <t>Moins de CO2, plus d'argent</t>
  </si>
  <si>
    <t>Topten-pro : premières mises en ligne le 31 janvier 2008</t>
  </si>
  <si>
    <t xml:space="preserve">? </t>
  </si>
  <si>
    <t>Nouveau Consommateur</t>
  </si>
  <si>
    <t>Le bonus écologique : se renseigner d'abord sur le Topten</t>
  </si>
  <si>
    <t>Mediterranée 2000</t>
  </si>
  <si>
    <t>Un site internet éco-comparateur pour voiture, équipement maison, ordinateur...</t>
  </si>
  <si>
    <t>Femme Actuelle</t>
  </si>
  <si>
    <t>Mon projet - Acheter un appareil electro-ménager</t>
  </si>
  <si>
    <t>Nat-info</t>
  </si>
  <si>
    <t>15 gestes qui sauvent la planète</t>
  </si>
  <si>
    <t>Voiture propre jusqu'à 1300 euros de prime!</t>
  </si>
  <si>
    <t>Dordogne libre</t>
  </si>
  <si>
    <t>D'un usage optimal du froid</t>
  </si>
  <si>
    <t>La Republique des Pyrénés</t>
  </si>
  <si>
    <t>L'Eclair</t>
  </si>
  <si>
    <t>EST-CE BON POUR... L'ECOLOGIE ? Le réfrigérateur distributeur d'eau filtrée</t>
  </si>
  <si>
    <t>Le Libération</t>
  </si>
  <si>
    <t>La fin du filament</t>
  </si>
  <si>
    <t>31/4/2008</t>
  </si>
  <si>
    <t>Visit Deco</t>
  </si>
  <si>
    <t>Les arts ménagers écolo</t>
  </si>
  <si>
    <t>TOPTEN : une réponse intelligente au marketing environnemental</t>
  </si>
  <si>
    <t>Paris Match</t>
  </si>
  <si>
    <t>En ligne</t>
  </si>
  <si>
    <t>31/6/2008</t>
  </si>
  <si>
    <t>Les bons clics</t>
  </si>
  <si>
    <t>Sciences et Vie Hors Série</t>
  </si>
  <si>
    <t>De la paroles aux actes</t>
  </si>
  <si>
    <t>Écrans économes</t>
  </si>
  <si>
    <t>L'Echo la marseillaise</t>
  </si>
  <si>
    <t>Le Topten</t>
  </si>
  <si>
    <t>Relax News</t>
  </si>
  <si>
    <t>Les voitures les moins polluantes de France</t>
  </si>
  <si>
    <t>Maison et environnement guide</t>
  </si>
  <si>
    <t>Les appareils économes</t>
  </si>
  <si>
    <t>Une Aujourd'hui en France + Article Le Parisien</t>
  </si>
  <si>
    <t>Voici les voitures les moins polluantes</t>
  </si>
  <si>
    <t>15000/44300</t>
  </si>
  <si>
    <t>Réfrigérateur et congélateur : UNE UTILISATION OPTIMALE</t>
  </si>
  <si>
    <t>Syndicalisme hebdo</t>
  </si>
  <si>
    <t>Consommez ecologique!</t>
  </si>
  <si>
    <t>En route vers l'autonomie énergétique</t>
  </si>
  <si>
    <t>Développement durable</t>
  </si>
  <si>
    <t>Un éléctoménager économe</t>
  </si>
  <si>
    <t>Femi-9</t>
  </si>
  <si>
    <t>A la rentrée je vois la vie en Bio</t>
  </si>
  <si>
    <t>Modes et travaux</t>
  </si>
  <si>
    <t>L'auto ecolo a la cote</t>
  </si>
  <si>
    <t>379 390</t>
  </si>
  <si>
    <t>9/31/2008</t>
  </si>
  <si>
    <t>La lettre de l'économie responsable</t>
  </si>
  <si>
    <t>Topten : véhicules toujours trop polluants</t>
  </si>
  <si>
    <t>Maison revue verte</t>
  </si>
  <si>
    <t>Electroménager, toujours plus d'économie</t>
  </si>
  <si>
    <t xml:space="preserve">Aujourd'hui en France supplément </t>
  </si>
  <si>
    <t>Le boom de la voiture propre</t>
  </si>
  <si>
    <t>Gab magazine</t>
  </si>
  <si>
    <t>Allumez économique</t>
  </si>
  <si>
    <t>Le Point</t>
  </si>
  <si>
    <t>Le guide du consommateur intelligent</t>
  </si>
  <si>
    <t>1 397 00</t>
  </si>
  <si>
    <t>LCI</t>
  </si>
  <si>
    <t>Emission Terre Mer sur les voitures propres</t>
  </si>
  <si>
    <t xml:space="preserve">France 2 </t>
  </si>
  <si>
    <t>Journal de 13H, Voitures</t>
  </si>
  <si>
    <t xml:space="preserve">France 5 </t>
  </si>
  <si>
    <t>Journal de la Santé, Ampoules</t>
  </si>
  <si>
    <t>RMC</t>
  </si>
  <si>
    <t>Votre auto</t>
  </si>
  <si>
    <t>Le gouvernement veut inciter à l'achat d'ampoules basse consommation</t>
  </si>
  <si>
    <t>Revue de presse</t>
  </si>
  <si>
    <t>RMC Info</t>
  </si>
  <si>
    <t>Bourdin &amp; Co</t>
  </si>
  <si>
    <t>TOPTEN France</t>
  </si>
  <si>
    <t>Press Book Euro-Topten Jan 2006 - Oct 2008: The Netherlands</t>
  </si>
  <si>
    <t>This table excludes local media</t>
  </si>
  <si>
    <t>Flevopost Lelystad</t>
  </si>
  <si>
    <t>Energielabels 'uit'</t>
  </si>
  <si>
    <t>Ned. Dagblad</t>
  </si>
  <si>
    <t>RadioKassa energieverbruik apparaten</t>
  </si>
  <si>
    <t>De Gooi- en Eemlander</t>
  </si>
  <si>
    <t>Beter milieu goed voor eigen knip</t>
  </si>
  <si>
    <t>Keuken&amp;Interieur Magazine</t>
  </si>
  <si>
    <t>Energielabel achterhaald</t>
  </si>
  <si>
    <t>Regioblad Rijswijk</t>
  </si>
  <si>
    <t>Aanbod zuinige auto's neemt toe</t>
  </si>
  <si>
    <t>Leeuwarder Courant</t>
  </si>
  <si>
    <t>Energievriendelijk koelen</t>
  </si>
  <si>
    <t>Traverse</t>
  </si>
  <si>
    <t>Ford in 'frisse' campagne</t>
  </si>
  <si>
    <t>Stentor Zwolse Courant</t>
  </si>
  <si>
    <t>Haal schonere auto's naar Nederland</t>
  </si>
  <si>
    <t>Zwolse Courant</t>
  </si>
  <si>
    <t>Haal meer schone auto's naar Nederland</t>
  </si>
  <si>
    <t>De Drentenaar</t>
  </si>
  <si>
    <t>Polo BlueMotion zuinigste auto van Nederland</t>
  </si>
  <si>
    <t>Pleidooi roetfilter zuinige diesels</t>
  </si>
  <si>
    <t>Keuken &amp; Bad Techniek</t>
  </si>
  <si>
    <t>ATAG scoort bij HIER</t>
  </si>
  <si>
    <t>Regio ed. Groot A'dam</t>
  </si>
  <si>
    <t>Meer zuinige auto's</t>
  </si>
  <si>
    <t>Ommelander Courant</t>
  </si>
  <si>
    <t>Daihatsu boekt nieuw verkooprecord</t>
  </si>
  <si>
    <t>Organisaties roepen op tot diesels met standaard roetfilter</t>
  </si>
  <si>
    <t>Bovagkrant</t>
  </si>
  <si>
    <t>Wat is zuinig?</t>
  </si>
  <si>
    <t>Gelderlander Achterhoek</t>
  </si>
  <si>
    <t>Nieuws van Volkswagen</t>
  </si>
  <si>
    <t>Electro Retail Magazine</t>
  </si>
  <si>
    <t>Gemengde gevoelens over top10-initiatief Natuur en Milieu</t>
  </si>
  <si>
    <t>De Volkskrant</t>
  </si>
  <si>
    <t>Al Gore inspireert het bedrijfsleven</t>
  </si>
  <si>
    <t>Milieuclubs willen statiegeld spaarlamp</t>
  </si>
  <si>
    <t>Huishoud Electro</t>
  </si>
  <si>
    <t>Candy in Top 10 zuinigste wasautomaten</t>
  </si>
  <si>
    <t>Telegraaf</t>
  </si>
  <si>
    <t>LCD-tv's worden steeds zuiniger</t>
  </si>
  <si>
    <t>Haarlems Dagblad</t>
  </si>
  <si>
    <t>Forse energiewinst platte LCD-televisie's</t>
  </si>
  <si>
    <t>Apeldoornse Courant</t>
  </si>
  <si>
    <t>Limburgs Dagblad</t>
  </si>
  <si>
    <t>Consumentengids</t>
  </si>
  <si>
    <t>Energielabel aan vernieuwing toe</t>
  </si>
  <si>
    <t>Nieuwe Top-10 voor energiezuinig afwassen</t>
  </si>
  <si>
    <t>WNF plakt Pandasticker op zuinige apparaten</t>
  </si>
  <si>
    <t>De Pers</t>
  </si>
  <si>
    <t>Besparing in gekld moet zichtbaar zijn Elektrische apparatuur nmoet duidelijker gelabeld</t>
  </si>
  <si>
    <t>Minister pleit voor vernieuwing van energielabels</t>
  </si>
  <si>
    <t xml:space="preserve">De Brug </t>
  </si>
  <si>
    <t>Vaatwassers van ETNA scoren hoog</t>
  </si>
  <si>
    <t xml:space="preserve">Edese Post </t>
  </si>
  <si>
    <t>Havenloods Botlek</t>
  </si>
  <si>
    <t>Delftse Post</t>
  </si>
  <si>
    <t>Havenloods Het Kompas</t>
  </si>
  <si>
    <t>Advertentie volkswagen Polo milieuvriendelijkst van Nederland</t>
  </si>
  <si>
    <t>Zaankanter en Zaanstreek &amp; Wormerland</t>
  </si>
  <si>
    <t>VW Polo Bluemotion ANWB milieukampioen</t>
  </si>
  <si>
    <t>Voorschotense Courant</t>
  </si>
  <si>
    <t xml:space="preserve">ANWB  roemt VW Polo Bluemotion </t>
  </si>
  <si>
    <t>Schager Weekblad</t>
  </si>
  <si>
    <t>ANWB  roept Polo Bluemotion uit tot milieukampioen</t>
  </si>
  <si>
    <t>Hoofddorpse Courant</t>
  </si>
  <si>
    <t>SEAT ook in Top10 zuinigste auto's</t>
  </si>
  <si>
    <t>Helders Weekblad</t>
  </si>
  <si>
    <t>Echo Amsterdam Centrum</t>
  </si>
  <si>
    <t>De Sleutel</t>
  </si>
  <si>
    <t xml:space="preserve">Volkswagen Polo Bluemotion </t>
  </si>
  <si>
    <t>Barneveld Vandaag</t>
  </si>
  <si>
    <t>N-H Dagblad en Alkmaarsche Courant</t>
  </si>
  <si>
    <t>ETNA heeft meest energiezuinige vaatwasser</t>
  </si>
  <si>
    <t>Financieel Dagblad</t>
  </si>
  <si>
    <t>Energielabel is onzinnig en risicovol</t>
  </si>
  <si>
    <t>Computer! Totaal</t>
  </si>
  <si>
    <t>Besparen begint in de winkel</t>
  </si>
  <si>
    <t>BCC wint zilveren retail jaarprijsvoor Groene Stekkerinitiatief</t>
  </si>
  <si>
    <t>top10 wasmachines</t>
  </si>
  <si>
    <t>wasmachines en energielabeldiscussie min. Van de Hoeven</t>
  </si>
  <si>
    <t>RTL.Nieuws</t>
  </si>
  <si>
    <t>Top-10 milieuvriendelijke auto's bekend</t>
  </si>
  <si>
    <t>Press Book Euro-Topten 2008: Poland</t>
  </si>
  <si>
    <t>FEWE, Slawomir Pasierb, Arkadiusz Osicki</t>
  </si>
  <si>
    <t>Gazeta Wyborcza</t>
  </si>
  <si>
    <t>Bez porównania drożej</t>
  </si>
  <si>
    <t>Gazeta Krakowska, Wokół Domu</t>
  </si>
  <si>
    <t>Sposoby na oszczędzanie Energii, Możesz mniej płacić</t>
  </si>
  <si>
    <t>Ekodług naszych czasów</t>
  </si>
  <si>
    <t>Gazeta Prawna</t>
  </si>
  <si>
    <t>Nowe urządzenia pozwalają płacić za prąd nawet o 170 zł rocznie mniej</t>
  </si>
  <si>
    <t>Instalator Polski</t>
  </si>
  <si>
    <t>Program TOPTEN dla producentów kotłów m.in. na paliwa stałe</t>
  </si>
  <si>
    <t>generated 1-Nov-2008</t>
  </si>
  <si>
    <t>Visits</t>
  </si>
  <si>
    <t>Nov 06</t>
  </si>
  <si>
    <t>Oct 08</t>
  </si>
  <si>
    <t>Print</t>
  </si>
  <si>
    <t>TV</t>
  </si>
  <si>
    <t>Radio</t>
  </si>
  <si>
    <t>Internet</t>
  </si>
  <si>
    <t>Date</t>
  </si>
  <si>
    <t>Medium</t>
  </si>
  <si>
    <t>Title</t>
  </si>
  <si>
    <t>Circulation</t>
  </si>
  <si>
    <t>Readers</t>
  </si>
  <si>
    <t>Pages</t>
  </si>
  <si>
    <t>Value/page</t>
  </si>
  <si>
    <t>Value/sec</t>
  </si>
  <si>
    <t>Duration (sec)</t>
  </si>
  <si>
    <t>Value (€)</t>
  </si>
  <si>
    <t>Value/visitor</t>
  </si>
  <si>
    <t>Visitors</t>
  </si>
  <si>
    <t>Hits</t>
  </si>
  <si>
    <t>Mar 06</t>
  </si>
  <si>
    <t>May 06</t>
  </si>
  <si>
    <t>Oct 06</t>
  </si>
  <si>
    <t>Dec 06</t>
  </si>
  <si>
    <t>Total</t>
  </si>
  <si>
    <t>Topten Switzerland, Eric Bush</t>
  </si>
  <si>
    <t>K-Spezial</t>
  </si>
  <si>
    <t>WP-Tumbler: Sparen als Trockenübung</t>
  </si>
  <si>
    <t>Contents</t>
  </si>
  <si>
    <t>Definitions</t>
  </si>
  <si>
    <t>Date of issue</t>
  </si>
  <si>
    <t>Name of media or broadcast station</t>
  </si>
  <si>
    <t>Title of contribution</t>
  </si>
  <si>
    <t>Handys: Unterschiedliche SAR-Wert-Deklaration</t>
  </si>
  <si>
    <t>Number of copies</t>
  </si>
  <si>
    <t>Number of readers (generally one copy is read by several readers depending on the type of journal/magazine)</t>
  </si>
  <si>
    <t>Price of advertisement for this particular media support is used as basis</t>
  </si>
  <si>
    <t>Viewers</t>
  </si>
  <si>
    <t>Listeners</t>
  </si>
  <si>
    <t>Number of people listening to the radio programme</t>
  </si>
  <si>
    <t>Number of people watching the TV programme</t>
  </si>
  <si>
    <t xml:space="preserve">All countries are included: partners of Euro-Topten, member of the steering committee of Euro-Topten and of  Topten International Group. </t>
  </si>
  <si>
    <t>This press book covers important contributions in press, television and radio (but not on other organisations' web).</t>
  </si>
  <si>
    <t>Duration</t>
  </si>
  <si>
    <t>Duration of whole contribution with reference to Topten in seconds</t>
  </si>
  <si>
    <t>Press Book Euro-Topten 2006</t>
  </si>
  <si>
    <t>Press Book Euro-Topten 2006: Switzerland</t>
  </si>
  <si>
    <t>Press Book Euro-Topten 2006: Hungary</t>
  </si>
  <si>
    <t>WWF Hungary, Contact person</t>
  </si>
  <si>
    <t xml:space="preserve">www.topten.ch </t>
  </si>
  <si>
    <t>Immobilia</t>
  </si>
  <si>
    <t>Haushalte können 40% Strom sparen</t>
  </si>
  <si>
    <t>Gute Noten für Spartumbler</t>
  </si>
  <si>
    <t>Natürlich</t>
  </si>
  <si>
    <t>Ökostrom: Farbtupfer im grauen Stromsee</t>
  </si>
  <si>
    <t>Farbtupfer im Stromsee (Ökostrom)</t>
  </si>
  <si>
    <t>Energieratgeber (Blickbeilage)</t>
  </si>
  <si>
    <t>Pellets können Heizöl bequem ersetzen; Solarenergie - nutzbar im Grossen wie im Kleinen</t>
  </si>
  <si>
    <t>Bon à savoir</t>
  </si>
  <si>
    <t>Le téléphone rayonne</t>
  </si>
  <si>
    <t>Spezial Haus&amp;Garten</t>
  </si>
  <si>
    <t>Geschirrspüler: Energie, Wasser, Geld und Arbeit sparen</t>
  </si>
  <si>
    <t>WWF-Magazin; Region Zürich</t>
  </si>
  <si>
    <t>Die richtigen Geräte sparen Strom und Geld</t>
  </si>
  <si>
    <t>Saldo</t>
  </si>
  <si>
    <t>Veloanhänger - Praktische Verwandlungskünstler</t>
  </si>
  <si>
    <t>K-Tipp</t>
  </si>
  <si>
    <t>Kinder-Veloanhänger</t>
  </si>
  <si>
    <t>April 06</t>
  </si>
  <si>
    <t>Velojournal</t>
  </si>
  <si>
    <t>Topten: Stets aktualisiert; Mehr zum Thema</t>
  </si>
  <si>
    <t>Handy-Strahlung: Läden lassen Kunden im Dunkeln</t>
  </si>
  <si>
    <t>Mehr Geräte aber weniger Strom</t>
  </si>
  <si>
    <t>Flachbildschirme</t>
  </si>
  <si>
    <t>2/06</t>
  </si>
  <si>
    <t>Pro Natura Magazin</t>
  </si>
  <si>
    <t>Der Energiespartipp: Licht im Dunkel</t>
  </si>
  <si>
    <t>Leonardo</t>
  </si>
  <si>
    <t>Flinke Flitzer für clevere Kids</t>
  </si>
  <si>
    <t>4/06</t>
  </si>
  <si>
    <t>Haustech</t>
  </si>
  <si>
    <t>Gesamtsanierung in 7 Etappen</t>
  </si>
  <si>
    <t>Konsum TV SFDRS 2</t>
  </si>
  <si>
    <t xml:space="preserve">The total will be calculated and will be prepared by ADEME for the European Commission and is on www.eurotopten.eu as Pressbook-Euro-Topten.xls </t>
  </si>
  <si>
    <t>See table CH (Switzerland) for example in Pressbook-Euro-Topten.xls on www.eurotopten.eu</t>
  </si>
  <si>
    <t>Web statistics</t>
  </si>
  <si>
    <t>Please provide monthly values of your national Topten site</t>
  </si>
  <si>
    <t>Therefore go in the CMS --&gt; Extensions --&gt; Statistics --&gt; Months</t>
  </si>
  <si>
    <t xml:space="preserve">Visitors </t>
  </si>
  <si>
    <t>(CMS) 1)</t>
  </si>
  <si>
    <t>Hits 2)</t>
  </si>
  <si>
    <t>Visitors 2)</t>
  </si>
  <si>
    <t>webalizer</t>
  </si>
  <si>
    <t xml:space="preserve">Furthermore use webalizer for the evaluation of statistics (or similar program) </t>
  </si>
  <si>
    <t>Every time a page is called it will be counted as a hit in the Pages statistics.</t>
  </si>
  <si>
    <t>So in the above example Joe's actions will count as four hits on the page "Cars"!</t>
  </si>
  <si>
    <t>(So the Hits in the Total/Days/Weeks/Month/... Statistics better had been called visits.)</t>
  </si>
  <si>
    <t xml:space="preserve">For example: if Joe (on his personal computer) uses two different browsers and loads the page "Cars" on each browser twice. </t>
  </si>
  <si>
    <t>It will count as only two visits (hits in the Days/Weeks/Total/... statistics).</t>
  </si>
  <si>
    <t xml:space="preserve">From each browser it will count the first call (as long as the second call happens within 30 minutes), because </t>
  </si>
  <si>
    <t>the two browsers create two different sessions.</t>
  </si>
  <si>
    <t>Many statistics programmes deliver different values as the definitions to calculate are different</t>
  </si>
  <si>
    <t xml:space="preserve">Our CMS statistics module counts every page once that has been called from a session within half an hour. </t>
  </si>
  <si>
    <t>How to use</t>
  </si>
  <si>
    <t>Carry out updating</t>
  </si>
  <si>
    <t>Whole article which makes a reference on Topten site (rounded to one digit after the comma)</t>
  </si>
  <si>
    <t>Download your file with the name XX-Pressbook-Euro-Topten-2006 (XX for your country, FI, PL, FR, etc.)</t>
  </si>
  <si>
    <t xml:space="preserve">Upload your file again with the same name </t>
  </si>
  <si>
    <t>Use the statistics tool of the Euro-Topten CMS (mandatory for those who use our CMS)</t>
  </si>
  <si>
    <t>The Pages statistics:</t>
  </si>
  <si>
    <t>Counts every hit and shows how popular the lists of all different categories are.</t>
  </si>
  <si>
    <t xml:space="preserve">Price of internet-advertisement per visitor. Take a typical value for your country (e.g. Switzerland 0.30 € per visit). </t>
  </si>
  <si>
    <t>Press Book Euro-Topten 2006: Belgium</t>
  </si>
  <si>
    <t>WWF Belgium, Sam Van den plas</t>
  </si>
  <si>
    <t>Belga</t>
  </si>
  <si>
    <t>press agency</t>
  </si>
  <si>
    <t>/</t>
  </si>
  <si>
    <t>WWF lanceert online aankoopgids energiebesparende producten</t>
  </si>
  <si>
    <t>Le Soir</t>
  </si>
  <si>
    <t>Topten</t>
  </si>
  <si>
    <t>?</t>
  </si>
  <si>
    <t>La Libre Belgique</t>
  </si>
  <si>
    <t xml:space="preserve">De l'électroménager économe </t>
  </si>
  <si>
    <t xml:space="preserve">De Morgen </t>
  </si>
  <si>
    <t>WWF-site toont weg naar energiezuinige huishoudtoetstellen</t>
  </si>
  <si>
    <t xml:space="preserve">La dernière Heure </t>
  </si>
  <si>
    <t>Electroménager : faites des économies</t>
  </si>
  <si>
    <t>Groupe Vers l'Avenir</t>
  </si>
  <si>
    <t>Topten.be vous aide à acheter "durable"</t>
  </si>
  <si>
    <t>Sud Presse</t>
  </si>
  <si>
    <t xml:space="preserve">Un frigo qui fait gagner des sous </t>
  </si>
  <si>
    <t>L'Echo</t>
  </si>
  <si>
    <t>Le site Topten.be</t>
  </si>
  <si>
    <t xml:space="preserve">Standaard </t>
  </si>
  <si>
    <t>WWF lanceert energiebesparende website</t>
  </si>
  <si>
    <t>La Libre Belgique 
La tribune de Bruxelles</t>
  </si>
  <si>
    <t xml:space="preserve">Appareils économes </t>
  </si>
  <si>
    <t>Bulletin</t>
  </si>
  <si>
    <t>Eco guides</t>
  </si>
  <si>
    <t>De Bond</t>
  </si>
  <si>
    <t>Het verband tussen koelkasten en ijsberen?</t>
  </si>
  <si>
    <t>Bioinfo - Vitavie</t>
  </si>
  <si>
    <t>Electro Ecolo</t>
  </si>
  <si>
    <t>Radio 1</t>
  </si>
  <si>
    <t>Lopende zaken : interview met Sam Van den plas over topten</t>
  </si>
  <si>
    <t>La Première</t>
  </si>
  <si>
    <t>Bel RTL</t>
  </si>
  <si>
    <t>Beau fixe : "L'énergie: mieux consommer et préparer l'avenir" avec Geoffroy Deschutter</t>
  </si>
  <si>
    <t>www.topten.be</t>
  </si>
  <si>
    <t>Press Book Euro-Topten 2006: Austria</t>
  </si>
  <si>
    <t>Austrian Energy Agency, Bernd Schäppi</t>
  </si>
  <si>
    <t>Motiva, Kirsi-Maaria Forssell</t>
  </si>
  <si>
    <t>2006/10</t>
  </si>
  <si>
    <t>KunnallisSuomi</t>
  </si>
  <si>
    <t>Energiatehokkuus esille hankinnoissa</t>
  </si>
  <si>
    <t>Karjalainen</t>
  </si>
  <si>
    <t>Ilmastonmuutoksen kimppuun energiatehokkaasti</t>
  </si>
  <si>
    <t>Turun Sanomat</t>
  </si>
  <si>
    <t>EU tuhlaa energiaa - Ratkaisuja löytyy helposti; maininta hankkeesta ja www-osoitteet</t>
  </si>
  <si>
    <t>Karkkilan Tienoo</t>
  </si>
  <si>
    <t>Energiatehokkailla laitteilla ilmastonmuutoksen kimppuun</t>
  </si>
  <si>
    <t>Luoteis-Uusimaa</t>
  </si>
  <si>
    <t>Etelä-Suomen Sanomat</t>
  </si>
  <si>
    <t>Maapalloa voi pelastaa myös kotona kasvihuonekaasuja vähentämällä; maininta www.topten.info</t>
  </si>
  <si>
    <t>Klikkaa tietoa; maininta www.topten-suomi.fi</t>
  </si>
  <si>
    <t>Hämeen Sanomat</t>
  </si>
  <si>
    <t>Kainuun Sanomat</t>
  </si>
  <si>
    <t>Keskipohjanmaa</t>
  </si>
  <si>
    <t>Le Particulier</t>
  </si>
  <si>
    <t>Le Topten des voitures propres</t>
  </si>
  <si>
    <t>Décisions</t>
  </si>
  <si>
    <t>Le Topten du WWF s'enrichit: après les frigos, les autos</t>
  </si>
  <si>
    <t>Le Parisien</t>
  </si>
  <si>
    <t>Les étiquettes énergie arrivent sur les voitures</t>
  </si>
  <si>
    <t>Notre Temps</t>
  </si>
  <si>
    <t>Palmarès: wwf et les associations de conso lancent Topten pour les voitures</t>
  </si>
  <si>
    <t>Famili</t>
  </si>
  <si>
    <t>Le palmarès des voitures économico-écolos… Guide d'achat en ligne Topten</t>
  </si>
  <si>
    <t>Alternatives Economiques</t>
  </si>
  <si>
    <t>Environnement : le site développé par la CLCV et WWF</t>
  </si>
  <si>
    <t>La Maison Ecologique</t>
  </si>
  <si>
    <t>Mise à jour du site wwf.fr/topten avec l'ajout d'une rubrique "voiture"</t>
  </si>
  <si>
    <t>Le Télégramme</t>
  </si>
  <si>
    <t>Portes ouvertes à la CLCV - site TOPTEN avec le WWF</t>
  </si>
  <si>
    <t>Midi Libre</t>
  </si>
  <si>
    <t>CLCV: une association au service des consommateurs - site Topten</t>
  </si>
  <si>
    <t>La Dépêche du Midi</t>
  </si>
  <si>
    <t>La CLCV a ouvert ses portes - site Topten</t>
  </si>
  <si>
    <t>Sud Ouest</t>
  </si>
  <si>
    <t>Energie: comment rouler moins cher - des voitures peu gourmandes</t>
  </si>
  <si>
    <t>Courrier de l'environnement</t>
  </si>
  <si>
    <t>Nouvelle adresse pour connaître les produits conseillés par wwf: guide-topten</t>
  </si>
  <si>
    <t>Prima</t>
  </si>
  <si>
    <t>Bravo au WWF qui propose le premier comparateur d'achat</t>
  </si>
  <si>
    <t>Le Particulier Pratique</t>
  </si>
  <si>
    <t>Les solutions pour rouler proprement - le palmarès WWF/CLCV diesel à part</t>
  </si>
  <si>
    <t>A Nous Paris</t>
  </si>
  <si>
    <t xml:space="preserve">Auto citoyenne: des classements pour les plus écolos </t>
  </si>
  <si>
    <t>A Nous Lyon</t>
  </si>
  <si>
    <t>A Nous Lille</t>
  </si>
  <si>
    <t>A Nous Marseille</t>
  </si>
  <si>
    <t>INC Hebdo Concommateurs</t>
  </si>
  <si>
    <t>Economie d'énergie: lave vaisselle intégré au guide d'achat Topten</t>
  </si>
  <si>
    <t>Ca m'Intéresse</t>
  </si>
  <si>
    <t>Dossier réfrigérateurs et citation du site wwf.fr/topten</t>
  </si>
  <si>
    <t>la Maison Ecologique</t>
  </si>
  <si>
    <t>Avant d'acheter, écomparez : Topten CLCV &amp; WWF</t>
  </si>
  <si>
    <t>Libération</t>
  </si>
  <si>
    <t>Achat écoresponsable: mode d'emploi sur le site guide-topten.com</t>
  </si>
  <si>
    <t>Top Famille Magazine</t>
  </si>
  <si>
    <t>Savoir choisir les bons labels: Ecolabels, NF-Envirt et guide Topten</t>
  </si>
  <si>
    <t>60 Millions de Consommateurs</t>
  </si>
  <si>
    <t>Topten voitures: préferer un véhicule moins polluant - les classements verts</t>
  </si>
  <si>
    <t>Quitter la Ville</t>
  </si>
  <si>
    <t>Acheter propre avec le site topten</t>
  </si>
  <si>
    <t>Topten lave-linge: laver le linge sans gaspiller</t>
  </si>
  <si>
    <t xml:space="preserve">L'Environnement Magazine </t>
  </si>
  <si>
    <t>Sur le net le Topten du WWF va intégrer de + en + de produits de consommation</t>
  </si>
  <si>
    <t>Quotidien de la Réunion</t>
  </si>
  <si>
    <t>Les diesels prolifèrent - classement topten des véhicules les moins polluants</t>
  </si>
  <si>
    <t>Le Topten des voitures propres disponible sur Internet</t>
  </si>
  <si>
    <t>Le Figaro</t>
  </si>
  <si>
    <t>Ecolocomparateur en ligne - le e-guide Topten des voitures,lave-vaisselle….</t>
  </si>
  <si>
    <t>Direct 8</t>
  </si>
  <si>
    <t>Les Topten WWF/CLCV donnent la liste des appareils électroménagers</t>
  </si>
  <si>
    <t>France Bleu Pays de Savoie</t>
  </si>
  <si>
    <t>WWF France et la CLCV lancent le Top Ten des voitures écologiques</t>
  </si>
  <si>
    <t>France Bleu - Loire Océan</t>
  </si>
  <si>
    <t>La Toyota Prius voiture la plus écologique</t>
  </si>
  <si>
    <t>Europe 1</t>
  </si>
  <si>
    <t xml:space="preserve"> Ecolographie</t>
  </si>
  <si>
    <t>De Kleine Aarde</t>
  </si>
  <si>
    <t>Groene TV</t>
  </si>
  <si>
    <t>BCC reklamekrant</t>
  </si>
  <si>
    <t>Hier / Top10 zuinige TV's</t>
  </si>
  <si>
    <t>Algemeen Dagblad</t>
  </si>
  <si>
    <t>Masserati meest vervuilend</t>
  </si>
  <si>
    <t>Elsevier</t>
  </si>
  <si>
    <t>Top-10 Zuinige apparaten</t>
  </si>
  <si>
    <t>Volkskrant</t>
  </si>
  <si>
    <t>Volkswagen bepaald niet zuinig (front page)</t>
  </si>
  <si>
    <t>De Krant van de aarde</t>
  </si>
  <si>
    <t>Schone Auto's</t>
  </si>
  <si>
    <t>ANWB Kampioen</t>
  </si>
  <si>
    <t>Energiezuinige auto's</t>
  </si>
  <si>
    <t>NRC NEXT</t>
  </si>
  <si>
    <t>Maar we willen deze.</t>
  </si>
  <si>
    <t>Autonieuws</t>
  </si>
  <si>
    <t>Vectra C en Prius koplopers in Auto Top10</t>
  </si>
  <si>
    <t>Milieumagazine</t>
  </si>
  <si>
    <t>Internetshop Modern.nl energiezuinige TV's</t>
  </si>
  <si>
    <t>Provinciale Zeeuwse Courant</t>
  </si>
  <si>
    <t>Labels koelkapparatuur achterhaald</t>
  </si>
  <si>
    <t>Parool</t>
  </si>
  <si>
    <t>Energielabels voldoen niet meer</t>
  </si>
  <si>
    <t>NRC</t>
  </si>
  <si>
    <t>Energielabels zijn toe aan vervanging</t>
  </si>
  <si>
    <t>Financieele Dagblad</t>
  </si>
  <si>
    <t>Energielabels van koelkasten achterhaald</t>
  </si>
  <si>
    <t>Eindhovens Dagblad</t>
  </si>
  <si>
    <t>Labels Koelkasten achterhaald</t>
  </si>
  <si>
    <t>Noord-Hollands Dagblad</t>
  </si>
  <si>
    <t>Energielabels op koelkast achterhaald</t>
  </si>
  <si>
    <t xml:space="preserve">Leids Dagblad </t>
  </si>
  <si>
    <t>Gooi en Eemlander</t>
  </si>
  <si>
    <t>Brabants Dagblad</t>
  </si>
  <si>
    <t>Energielabels zijn achterhaald</t>
  </si>
  <si>
    <t>Metro</t>
  </si>
  <si>
    <t>Labels koelapparaten achterhaald</t>
  </si>
  <si>
    <t>Stentor</t>
  </si>
  <si>
    <t>Energielabels koelkast achterhaald</t>
  </si>
  <si>
    <t>NRC-NEXT</t>
  </si>
  <si>
    <t>Spits</t>
  </si>
  <si>
    <t>Energielabels voor koelkast achterhaald</t>
  </si>
  <si>
    <t>Trouw</t>
  </si>
  <si>
    <t>Energielabels koelkasten onduidelijk</t>
  </si>
  <si>
    <t>Reformatorisch Dagblad</t>
  </si>
  <si>
    <t>Pas energielabels koelkasten aan</t>
  </si>
  <si>
    <t>Milieu Compact</t>
  </si>
  <si>
    <t>Energielabels elektrische apparaten zijn toe aan vernieuwing</t>
  </si>
  <si>
    <t>Flevopost</t>
  </si>
  <si>
    <t>Energielabels uit</t>
  </si>
  <si>
    <t>Koelkasten stoken broeikas op</t>
  </si>
  <si>
    <t>VARA - Kassa!</t>
  </si>
  <si>
    <t>Top10 tv's</t>
  </si>
  <si>
    <t>Top10 auto's</t>
  </si>
  <si>
    <t>Talpa -weer</t>
  </si>
  <si>
    <t>Top10 koelkasten en vriezers</t>
  </si>
  <si>
    <t>VARA- Vroege Vogels</t>
  </si>
  <si>
    <t>Grote verschillen in energiegebruik televisies</t>
  </si>
  <si>
    <t xml:space="preserve">Llink - Llinke soep </t>
  </si>
  <si>
    <t>Prijsuitreiking Top10-prijsvraag</t>
  </si>
  <si>
    <t>VARA- Kassa Radio</t>
  </si>
  <si>
    <t>Terugblik Top10 2006</t>
  </si>
  <si>
    <t>Internet visitors</t>
  </si>
  <si>
    <t>www.top10.hier.nu</t>
  </si>
  <si>
    <t>Internet exposure</t>
  </si>
  <si>
    <t>vergelijk.nl</t>
  </si>
  <si>
    <t>Energiezuinige televisies</t>
  </si>
  <si>
    <t>bcc.nl</t>
  </si>
  <si>
    <t>Win een TV! / Top10 energiezuinige TV's</t>
  </si>
  <si>
    <t>llink.nl</t>
  </si>
  <si>
    <t>Llink geeft elke maand een tv weg</t>
  </si>
  <si>
    <t>Elsevier.nl</t>
  </si>
  <si>
    <t>Website: Top10-zuinge apparaten</t>
  </si>
  <si>
    <t>Unicef.nl</t>
  </si>
  <si>
    <t>Wat heeft een zuinige tv met smeltende gletsjers te maken?</t>
  </si>
  <si>
    <t>kassa.vara.nl</t>
  </si>
  <si>
    <t>Energiegebruik LCD TV's verschilt sterk</t>
  </si>
  <si>
    <t xml:space="preserve">vroegevogels.vara.nl </t>
  </si>
  <si>
    <t>hier.nu</t>
  </si>
  <si>
    <t>Top10 zuinige Televisies</t>
  </si>
  <si>
    <t>Autoworks.nl</t>
  </si>
  <si>
    <t>Prius is de schoonste</t>
  </si>
  <si>
    <t>vroegevogels.vara.nl</t>
  </si>
  <si>
    <t>Volkswagengroep scoort slecht met zuinige auto's</t>
  </si>
  <si>
    <t>amt.nl</t>
  </si>
  <si>
    <t>Natuur en Milieu helpt bij koop auto</t>
  </si>
  <si>
    <t>Gubba.nl</t>
  </si>
  <si>
    <t>Zuinige auto's</t>
  </si>
  <si>
    <t>Top10 zuinige Auto's</t>
  </si>
  <si>
    <t>wnf.nl</t>
  </si>
  <si>
    <t>Vooruitblik klimaatcampagne WNF</t>
  </si>
  <si>
    <t>Zuinige auto's: goed voor uw portemonee en klimaat</t>
  </si>
  <si>
    <t>Kijkshop.nl</t>
  </si>
  <si>
    <t>Top10 Philips LCD televisie 20pf4121</t>
  </si>
  <si>
    <t>energieportal.nl</t>
  </si>
  <si>
    <t>Toyota Prius zuinigste auto</t>
  </si>
  <si>
    <t>Hoeveel kunt u besparen met een zuinige koelkast?</t>
  </si>
  <si>
    <t>Resultaten test energiezuinige koelkasten</t>
  </si>
  <si>
    <t>Lebensart</t>
  </si>
  <si>
    <t>So sparen Sie Strom und Geld</t>
  </si>
  <si>
    <t>Kronen Zeitung</t>
  </si>
  <si>
    <t>Web der Woche</t>
  </si>
  <si>
    <t>Panda</t>
  </si>
  <si>
    <t>Energiesparen mit einem Klick</t>
  </si>
  <si>
    <t>Energie Report</t>
  </si>
  <si>
    <t>Kleiner Spareffekt</t>
  </si>
  <si>
    <t>BezirksMagazin für NÖ &amp; Burgenland</t>
  </si>
  <si>
    <t>Tricks fürs Energiesparen</t>
  </si>
  <si>
    <t>BezirksMagazin für Wien</t>
  </si>
  <si>
    <t>Kurier Burgenland</t>
  </si>
  <si>
    <t>Strom wird um sechs Prozent teurer</t>
  </si>
  <si>
    <t>E &amp; W P.O.S.</t>
  </si>
  <si>
    <t>Rote Karte für Stromfresser</t>
  </si>
  <si>
    <t>Umwelt &amp; Wir</t>
  </si>
  <si>
    <t>Der Weg zum energieeffizienten Produkt</t>
  </si>
  <si>
    <t>Medianet</t>
  </si>
  <si>
    <t>Viel Kraft für optimale Energie</t>
  </si>
  <si>
    <t xml:space="preserve">Kurier  </t>
  </si>
  <si>
    <t>Web Tipp</t>
  </si>
  <si>
    <t>Nova</t>
  </si>
  <si>
    <t>Sparen Sie Nerven, Strom und Geld!</t>
  </si>
  <si>
    <t>Kurier (Immo-Beilage)</t>
  </si>
  <si>
    <t>Insider Talk</t>
  </si>
  <si>
    <t>News (Beilage k:a)</t>
  </si>
  <si>
    <t>Energie sparen mit topprodukte.at</t>
  </si>
  <si>
    <t>Später Anpfiff</t>
  </si>
  <si>
    <t>Energiespar-TV</t>
  </si>
  <si>
    <t>Salzburger Fenster</t>
  </si>
  <si>
    <t>Energieagentur präsentiert effiziente DVB-T-Receiver</t>
  </si>
  <si>
    <t>Lustenauer Gemeindeblatt</t>
  </si>
  <si>
    <t>Energie und Geld sparen mit topprodukte.at</t>
  </si>
  <si>
    <t>Energie Burgenland</t>
  </si>
  <si>
    <t>Energiesparen leicht gemacht</t>
  </si>
  <si>
    <t>Kurier (TechnoKurier)</t>
  </si>
  <si>
    <t>Schenken Sie energieeffizient!</t>
  </si>
  <si>
    <t>Kurier (Kurier Freizeit Plus)</t>
  </si>
  <si>
    <t>So machen Sie mehr aus Ihrem Weihnachtsgeld!</t>
  </si>
  <si>
    <t>Heute</t>
  </si>
  <si>
    <t>Mit dem richtigen Geschenk bis zu 94 Euro sparen</t>
  </si>
  <si>
    <t>Österreichische Bauernzeitung Salzburg</t>
  </si>
  <si>
    <t>Überall Strom sparen</t>
  </si>
  <si>
    <t>E-Media</t>
  </si>
  <si>
    <t>Beim Schenken ans Stromsapren denken…</t>
  </si>
  <si>
    <t>Falter</t>
  </si>
  <si>
    <t>Schenken Sie Energie und Geld sparend!</t>
  </si>
  <si>
    <t>Mit Energiespartipps fit fürs neue Jahr</t>
  </si>
  <si>
    <t>Internet - Press-Texts</t>
  </si>
  <si>
    <t>konsument.at</t>
  </si>
  <si>
    <t>Enerigesparmeister - Topprodukte.at</t>
  </si>
  <si>
    <t>oeokonews.at</t>
  </si>
  <si>
    <t>Mit effizienten TV-Geräten durch die Fußball-WM</t>
  </si>
  <si>
    <t>oekonews.at</t>
  </si>
  <si>
    <t>Effiziente DVB-T-Receiver auf topprodukte.at</t>
  </si>
  <si>
    <t>pte.at</t>
  </si>
  <si>
    <t>Effizienter Fernseher entlastet Brieftasche und Umwelt</t>
  </si>
  <si>
    <t>kurier.at</t>
  </si>
  <si>
    <t>salzburg.gv.at</t>
  </si>
  <si>
    <t>Eisl: Alle Infos zu den energieeffizientesten Elektrogeräten auf www.topprodukte.at</t>
  </si>
  <si>
    <t xml:space="preserve">news.at </t>
  </si>
  <si>
    <t>Österreichs Öko-Vorzeige-Bezirke</t>
  </si>
  <si>
    <t>WWF: 10 Öko-Weihnachtsgeschenke in letzter Minute</t>
  </si>
  <si>
    <t>standard.at</t>
  </si>
  <si>
    <t>Schenken Sie Energie und Geld sparend bzw. Gutscheine clever einlösen!</t>
  </si>
  <si>
    <t>news.at/emedia</t>
  </si>
  <si>
    <t>Vorsicht Energiefalle! Scheinbar günstige Elektrogeräte erweisen sich häufig als teuere Stromfresser</t>
  </si>
  <si>
    <t>Internet - www.topprodukte.at</t>
  </si>
  <si>
    <t>Hits (1)</t>
  </si>
  <si>
    <t>Visitors (2)</t>
  </si>
  <si>
    <t>www.topprodukte.at</t>
  </si>
  <si>
    <t>1) According to CMS "Constructioner x3"; "Hits" are called "Page Impressions"</t>
  </si>
  <si>
    <t>2) According to CMS "Constructioner x3"; "Visitors" are called "Sessions"</t>
  </si>
  <si>
    <t>Rzeczpospolita</t>
  </si>
  <si>
    <t>Narodowe interesy górą</t>
  </si>
  <si>
    <t>metro</t>
  </si>
  <si>
    <t>Sprawdź zanim kupisz</t>
  </si>
  <si>
    <t>TVP 1</t>
  </si>
  <si>
    <t>Kawa czy herbata</t>
  </si>
  <si>
    <t>Radio PiN 102 FM</t>
  </si>
  <si>
    <t>Oszczędzaj na energii - przez internet</t>
  </si>
  <si>
    <t>Polskie Radio Kraków</t>
  </si>
  <si>
    <t>Oszczędzaj energię!</t>
  </si>
  <si>
    <t>2x161</t>
  </si>
  <si>
    <t>www.topten.info.pl</t>
  </si>
  <si>
    <t>Press Book Euro-Topten 2006: Czech Republic</t>
  </si>
  <si>
    <t>SEVEn, Juraj Krivosik</t>
  </si>
  <si>
    <t>Blesk Hobby</t>
  </si>
  <si>
    <t xml:space="preserve">Energy labels as a good advise </t>
  </si>
  <si>
    <t>Muj Dum</t>
  </si>
  <si>
    <t>Efficient appliances - selection and operation of ovens</t>
  </si>
  <si>
    <t>Listy Prahy 1</t>
  </si>
  <si>
    <t>Advise - What has changes since 1980s</t>
  </si>
  <si>
    <t>Domov</t>
  </si>
  <si>
    <t>For a more efficient household</t>
  </si>
  <si>
    <t xml:space="preserve">HN IN Journal </t>
  </si>
  <si>
    <t>Energy Labels - Good guide for appliacne selection</t>
  </si>
  <si>
    <t>SOS Spotrebitele.info</t>
  </si>
  <si>
    <t>Choose an efficient appliance</t>
  </si>
  <si>
    <t xml:space="preserve">Alternativní energie </t>
  </si>
  <si>
    <t xml:space="preserve">Database of the most efficient appliances on the Czech market </t>
  </si>
  <si>
    <t>Visitors *</t>
  </si>
  <si>
    <t>uspornespotrebice.cz</t>
  </si>
  <si>
    <t>Czech project website with the description</t>
  </si>
  <si>
    <t>product database available online</t>
  </si>
  <si>
    <t>Bezirksjournal Wien Nord</t>
  </si>
  <si>
    <t>"klima:aktiv schenken" mit topprodukte.at</t>
  </si>
  <si>
    <t>Heute Niederösterreich</t>
  </si>
  <si>
    <t>Strom sparen mit topprodukte.at</t>
  </si>
  <si>
    <t>Heute Wien</t>
  </si>
  <si>
    <t>Mit Stromsparmeistern Geld sparen</t>
  </si>
  <si>
    <t>News</t>
  </si>
  <si>
    <t>Stromsparen - das bringt's</t>
  </si>
  <si>
    <t>Stromsparen bringt's!</t>
  </si>
  <si>
    <t>So sparen Sie clever Energie</t>
  </si>
  <si>
    <t>Geben Sie den Stromfressern keine Chance</t>
  </si>
  <si>
    <t>"Anti-Umwelt-Killer" zu Weihnachten</t>
  </si>
  <si>
    <t>Besser Wohnen</t>
  </si>
  <si>
    <t>Zehn Schritte zum energieeffzienten Haushalt</t>
  </si>
  <si>
    <t>Weg mit den Stromfressern</t>
  </si>
  <si>
    <t>krone.at</t>
  </si>
  <si>
    <t>Mit dem effizienten TV Hunderte Euros sparen</t>
  </si>
  <si>
    <t>So sparen Sie richtig Strom</t>
  </si>
  <si>
    <t>Bezirksjournal Wien</t>
  </si>
  <si>
    <t>Fragen Sie den Stromsparmeister</t>
  </si>
  <si>
    <t>Die Wirtschaft (Vorarlberg)</t>
  </si>
  <si>
    <t>Stromfressern den Kampf ansagen</t>
  </si>
  <si>
    <t>Stromsparen mit topprodukte.at</t>
  </si>
  <si>
    <t>Das kleine Blatt/Mein Einkauf (Bregenz)</t>
  </si>
  <si>
    <t>Mit den "Stromsparmeistern" Energie, Co² und Geld sparen</t>
  </si>
  <si>
    <t>Salzburger Wirtschaft</t>
  </si>
  <si>
    <t>Topprodukte - Gerätekauf mit Energieprämie</t>
  </si>
  <si>
    <t>Elektrojournal</t>
  </si>
  <si>
    <t>Land am Stromsparer</t>
  </si>
  <si>
    <t>Kommunal</t>
  </si>
  <si>
    <t>Klimaschutz für jedermann</t>
  </si>
  <si>
    <t>Und so funktioniert's…./Wertvolle Produktinfos</t>
  </si>
  <si>
    <t>Österreich</t>
  </si>
  <si>
    <t>Stromsparemeister werden vorgestellt</t>
  </si>
  <si>
    <t>Salzburger Nachrichten</t>
  </si>
  <si>
    <t>Sparbuch für Strom</t>
  </si>
  <si>
    <t>kleinezeitung.at</t>
  </si>
  <si>
    <t>Österreicher haben noch viele "Stromfresser" im Haushalt</t>
  </si>
  <si>
    <t>futurezone.at</t>
  </si>
  <si>
    <t>Österreich soll "Stromsparmeister" werden</t>
  </si>
  <si>
    <t>vienna.at</t>
  </si>
  <si>
    <t>diepresse.com</t>
  </si>
  <si>
    <t>Haushalt: Österreicher mögen ihre "Stromfresser"</t>
  </si>
  <si>
    <t>OÖN-Online</t>
  </si>
  <si>
    <t>Josef Pröll sagt "Stromfressern" den Kampf an</t>
  </si>
  <si>
    <t>derstandard.at</t>
  </si>
  <si>
    <t>Kurier</t>
  </si>
  <si>
    <t>Die Sommerhitze auf Eis gelegt</t>
  </si>
  <si>
    <t>Leben in wilder Ehe</t>
  </si>
  <si>
    <t>Extradienst</t>
  </si>
  <si>
    <t>Geizhals-Gütesiegel</t>
  </si>
  <si>
    <t>Hilfe gegen Hitze</t>
  </si>
  <si>
    <t>topprodukte.at - Das Serviceportal zum Strom sparen im Büro</t>
  </si>
  <si>
    <t>Mit Stromsparmeistern Geld und Recourcen sparen</t>
  </si>
  <si>
    <t>Energiesparen ist ganz einfach</t>
  </si>
  <si>
    <t>Die Presse</t>
  </si>
  <si>
    <t>Checklisten&amp;Ratgeber</t>
  </si>
  <si>
    <t>Bezirksblätter Tulln</t>
  </si>
  <si>
    <t>Durch Energiesparmaßnahmen kann man Kosten enorm senken</t>
  </si>
  <si>
    <t>Der Standard</t>
  </si>
  <si>
    <t>Ich bin's, dein Stromsparmeister</t>
  </si>
  <si>
    <t>Stromsparen kann jeder</t>
  </si>
  <si>
    <t>Maßgeschneiderte Lösungen speziell für Gemeinden</t>
  </si>
  <si>
    <t>klima aktiv auf der Energiesparmesse</t>
  </si>
  <si>
    <t>fact.um</t>
  </si>
  <si>
    <t>Energiesparen - jetzt!</t>
  </si>
  <si>
    <t>Kein Maß für "Grün"</t>
  </si>
  <si>
    <t>Pannorama</t>
  </si>
  <si>
    <t>Bauen&amp;Energie Wien</t>
  </si>
  <si>
    <t>Strom sparen allein ist nicht genug</t>
  </si>
  <si>
    <t>Promotion</t>
  </si>
  <si>
    <t>Energiesparen zahlt sich aus</t>
  </si>
  <si>
    <t>Kurier Wien</t>
  </si>
  <si>
    <t>Fernschauen - mit reinem Gewissen</t>
  </si>
  <si>
    <t>Fratz &amp; Co</t>
  </si>
  <si>
    <t>Kampf den Energiefressern!</t>
  </si>
  <si>
    <t>Teletext</t>
  </si>
  <si>
    <t>Link - Hinweis</t>
  </si>
  <si>
    <t>OTS-Aussendung</t>
  </si>
  <si>
    <t>Pröll: Mit den "Stromsparmeistern" Energie, CO² und Geld sparen</t>
  </si>
  <si>
    <t>APA Online Journale Energie</t>
  </si>
  <si>
    <t>Zu viele "Stromfresser" in Österreichs Haushalten</t>
  </si>
  <si>
    <t>Energiesparen beim Waschen, Trocknen, Kochen…</t>
  </si>
  <si>
    <t>July 07</t>
  </si>
  <si>
    <t>Oct. 07</t>
  </si>
  <si>
    <t>Dec.07</t>
  </si>
  <si>
    <t>Jan. 08</t>
  </si>
  <si>
    <t>Mar. 08</t>
  </si>
  <si>
    <t>May 08</t>
  </si>
  <si>
    <t>July 08</t>
  </si>
  <si>
    <t>Oct. 08</t>
  </si>
  <si>
    <t>Panda Magazine</t>
  </si>
  <si>
    <t>Huishoudapparaten die het milieu en uw portemonnee sparen</t>
  </si>
  <si>
    <t>Voix du Luxembourg</t>
  </si>
  <si>
    <t>Les filtres à particules ont le vent en poupe</t>
  </si>
  <si>
    <t xml:space="preserve">WWF: Un Top 10 des appareils électroménagers energétiquement rentables </t>
  </si>
  <si>
    <t>Het Laatste Nieuws</t>
  </si>
  <si>
    <t>WWF publiceert lijst van energiebesparende huishoudapparaten</t>
  </si>
  <si>
    <t>Journal du Medecin</t>
  </si>
  <si>
    <t xml:space="preserve">Consommez intelligemment </t>
  </si>
  <si>
    <t>Weekend Knack</t>
  </si>
  <si>
    <t>Afkoelen maar!</t>
  </si>
  <si>
    <t>MOSterd</t>
  </si>
  <si>
    <t>Hitparade</t>
  </si>
  <si>
    <t>MOsterd</t>
  </si>
  <si>
    <t>Andere onmisbare sites voor je milieuproject</t>
  </si>
  <si>
    <t>Coole projecten - Tandem</t>
  </si>
  <si>
    <t>Eva Magazine</t>
  </si>
  <si>
    <t>Surfen!</t>
  </si>
  <si>
    <t>Klimaat! Tips &amp; Tricks</t>
  </si>
  <si>
    <t>Bespaar energie - in huis</t>
  </si>
  <si>
    <t>De Standaard</t>
  </si>
  <si>
    <t>Greenpeace bindt de strijd aan met de gloeilamp</t>
  </si>
  <si>
    <t>0,3</t>
  </si>
  <si>
    <t>Weerdepeer-nieuwsbrief</t>
  </si>
  <si>
    <t>Femmes d'aujourd'hui</t>
  </si>
  <si>
    <t>50 idées pour optimiser votre budget</t>
  </si>
  <si>
    <t>0,05</t>
  </si>
  <si>
    <t>Knack</t>
  </si>
  <si>
    <t>Op zoek in het premiewoud</t>
  </si>
  <si>
    <t>1</t>
  </si>
  <si>
    <t>Autosalon: WWF stelt toptien op van meest milieuvriendelijke wagens</t>
  </si>
  <si>
    <t>Press agency</t>
  </si>
  <si>
    <t>Milieu interesseert autosector niet</t>
  </si>
  <si>
    <t>Belang van Limburg</t>
  </si>
  <si>
    <t xml:space="preserve">WWF maakt top tien van meest milieu-viendelijke wagens </t>
  </si>
  <si>
    <t xml:space="preserve">Groen protest aan autosalon </t>
  </si>
  <si>
    <t>Courrier de l'Escaut</t>
  </si>
  <si>
    <t>Climat Chaud au portes du Heysel</t>
  </si>
  <si>
    <t>Jour-Verviers</t>
  </si>
  <si>
    <t>Avenir du Luxembourg</t>
  </si>
  <si>
    <t>Vers l'Avenir - Brabant Wallon</t>
  </si>
  <si>
    <t>Libre Belgique</t>
  </si>
  <si>
    <t>Le WWF dénonce l'hypocrisie verte</t>
  </si>
  <si>
    <t>Nieuwsblad</t>
  </si>
  <si>
    <t>WWF stelt toptien meest milieuvriendelijke auto's op</t>
  </si>
  <si>
    <t>Jeudi</t>
  </si>
  <si>
    <t>Moins polluantes</t>
  </si>
  <si>
    <t>BBL-nieuwsbrief</t>
  </si>
  <si>
    <t>Autosalon: exit groen imago</t>
  </si>
  <si>
    <t>Groene hint</t>
  </si>
  <si>
    <t>Le Journal de L'Arc</t>
  </si>
  <si>
    <t>Les belges dans le groupe de tête des plus gros emetteurs de CO2</t>
  </si>
  <si>
    <t>0.6</t>
  </si>
  <si>
    <t>Echo</t>
  </si>
  <si>
    <t>regional</t>
  </si>
  <si>
    <t>bundesweit</t>
  </si>
  <si>
    <t>Vorarlberg</t>
  </si>
  <si>
    <t>Salzburg</t>
  </si>
  <si>
    <t>Niederösterreich</t>
  </si>
  <si>
    <t>Burgenland</t>
  </si>
  <si>
    <t>Readers (copies)</t>
  </si>
  <si>
    <t>Six questions à Sam Van den plas</t>
  </si>
  <si>
    <t>18,.028</t>
  </si>
  <si>
    <t>Power Post - Newsletter of Ecopower cvba</t>
  </si>
  <si>
    <t>Energieslokkers: te vermijden</t>
  </si>
  <si>
    <t>RTL</t>
  </si>
  <si>
    <t>Reporters</t>
  </si>
  <si>
    <t>RTBF-La Première</t>
  </si>
  <si>
    <t>emission "Matin première"</t>
  </si>
  <si>
    <t>5'</t>
  </si>
  <si>
    <t>6,7</t>
  </si>
  <si>
    <t>Peeters &amp; Pichal</t>
  </si>
  <si>
    <t>3'</t>
  </si>
  <si>
    <t>21,6</t>
  </si>
  <si>
    <t>Ciel Radio</t>
  </si>
  <si>
    <t>Journal</t>
  </si>
  <si>
    <t>4FM</t>
  </si>
  <si>
    <t>Q-Music</t>
  </si>
  <si>
    <t>BFM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</si>
  <si>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</si>
  <si>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</si>
  <si>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</si>
  <si>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</si>
  <si>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</si>
  <si>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</si>
  <si>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</si>
  <si>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</si>
  <si>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</si>
  <si>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Okt 07</t>
  </si>
  <si>
    <t>Nov 07</t>
  </si>
  <si>
    <t>Dec 07</t>
  </si>
  <si>
    <t>Jan 08</t>
  </si>
  <si>
    <t>Feb 08</t>
  </si>
  <si>
    <t>Mar 08</t>
  </si>
  <si>
    <t>Apr 08</t>
  </si>
  <si>
    <t>Jun 08</t>
  </si>
  <si>
    <t>Jul 08</t>
  </si>
  <si>
    <t>Aug 08</t>
  </si>
  <si>
    <t>Sep 08</t>
  </si>
  <si>
    <t>Okt 08</t>
  </si>
  <si>
    <t>www.weerdepeer.be</t>
  </si>
  <si>
    <t>www.topten.be presenteert beste spaarlampen op de Belgische markt</t>
  </si>
  <si>
    <t>www.knack.be</t>
  </si>
  <si>
    <t>WWF stelt toptien op van meest milieuvriendelijke wagens</t>
  </si>
  <si>
    <t>www.indymedia.be</t>
  </si>
  <si>
    <t>Vismensen sensibiliseren bezoekers autosalon met wolk CO2</t>
  </si>
  <si>
    <t>www.hln.be</t>
  </si>
  <si>
    <t>WWF roept op om milieuvriendelijke wagen te kopen</t>
  </si>
  <si>
    <t>www.deredactie.be</t>
  </si>
  <si>
    <t>Ook WWF voert actie aan het autosalon</t>
  </si>
  <si>
    <t>www.RTLinfo.be</t>
  </si>
  <si>
    <t>WWF dresse un top 10 des voitures les moins polluantes</t>
  </si>
  <si>
    <t>www.actua24.be</t>
  </si>
  <si>
    <t>www.gva.be</t>
  </si>
  <si>
    <t>Kies meest milieuvriendelijke auto met WWF</t>
  </si>
  <si>
    <t>www.frankyaelbrecht.blogspot.com</t>
  </si>
  <si>
    <t>Topten wil onze gids zijn in zoektocht naar energiezuinige gebruiksvoorwerpen</t>
  </si>
  <si>
    <t>www.lalibre.be</t>
  </si>
  <si>
    <t>www.revue de presse.be</t>
  </si>
  <si>
    <t>crooze.fm</t>
  </si>
  <si>
    <t>www.carguide.be</t>
  </si>
  <si>
    <t>Autosector ligt niet wakker van milieu</t>
  </si>
  <si>
    <t>www.autowereld.be</t>
  </si>
  <si>
    <t>Milieuorganisaties ten strijde op het salon</t>
  </si>
  <si>
    <t>www.envirodesk.com</t>
  </si>
  <si>
    <t>www.mafiablog.net</t>
  </si>
  <si>
    <t>Vismensen op het autosalon</t>
  </si>
  <si>
    <t>www.thebigpicture.be</t>
  </si>
  <si>
    <t>Scoor jij 10 op 10?</t>
  </si>
  <si>
    <t>II.08</t>
  </si>
  <si>
    <t>Frýdecko-místecký a třinecký deník, Moje peníze-deník radí</t>
  </si>
  <si>
    <t>How easy to save money by energy savings</t>
  </si>
  <si>
    <t>www.businessinfo.cz</t>
  </si>
  <si>
    <t>Energy class A doesnt mean the "top"</t>
  </si>
  <si>
    <t>www.digiweb.cz</t>
  </si>
  <si>
    <t>The electronical appliance A-class are not the most efficient</t>
  </si>
  <si>
    <t>www.finexpert.cz</t>
  </si>
  <si>
    <t>www.mesec.cz</t>
  </si>
  <si>
    <t>Domov - strana 20</t>
  </si>
  <si>
    <t>Modern housing versus energy bill</t>
  </si>
  <si>
    <t>Marianne - strana 124</t>
  </si>
  <si>
    <t>Perpetual ice land</t>
  </si>
  <si>
    <t>III.08</t>
  </si>
  <si>
    <t>Living str.72</t>
  </si>
  <si>
    <t>I save, you save, we save energy</t>
  </si>
  <si>
    <t>Mladá fronda dnes - str.4 Peníze</t>
  </si>
  <si>
    <t>Every plus means higher saving</t>
  </si>
  <si>
    <t>www.stavebni-forum.cz</t>
  </si>
  <si>
    <t>New rules for energy labels of appliances</t>
  </si>
  <si>
    <t>technika.eccb.cz</t>
  </si>
  <si>
    <t>Energy class A of appliances</t>
  </si>
  <si>
    <t>Výběr str.9 Zprávy</t>
  </si>
  <si>
    <t>Fincentrum.cz</t>
  </si>
  <si>
    <t>Mow much consume our appliances?</t>
  </si>
  <si>
    <t>MF dnes -str.4 Peníze</t>
  </si>
  <si>
    <t>30 Jan 2008</t>
  </si>
  <si>
    <t>www.datart.cz</t>
  </si>
  <si>
    <t>Save your money as well as nature: Buy new, more efficient appliances and save thousands of crowns</t>
  </si>
  <si>
    <t>Feb 2008</t>
  </si>
  <si>
    <t>Prague energy utility leaflet</t>
  </si>
  <si>
    <t>Electricity consumption meter: user's handbook</t>
  </si>
  <si>
    <t>April 2008</t>
  </si>
  <si>
    <t>http://www.uspora-energie.info/audit-spotreby/meric-spotreby-elektriny/jak-spravne-merit/chladnicka--mrazak.html</t>
  </si>
  <si>
    <t>How to meter correctly: refrigerator/freezer</t>
  </si>
  <si>
    <t>http://www.uspora-energie.info/audit-spotreby/meric-spotreby-elektriny/jak-spravne-merit/mycka-nadobi.html</t>
  </si>
  <si>
    <t>How to meter correctly: dishwasher</t>
  </si>
  <si>
    <t>http://www.uspora-energie.info/audit-spotreby/meric-spotreby-elektriny/jak-spravne-merit/pracka--susicka.html</t>
  </si>
  <si>
    <t>How to meter correctly:washing machine</t>
  </si>
  <si>
    <t>Sep 2008</t>
  </si>
  <si>
    <t>Prague energy utility journal</t>
  </si>
  <si>
    <t>Prague energy utility wins in TopTen</t>
  </si>
  <si>
    <t>Alternative Energy (pp 36)</t>
  </si>
  <si>
    <t>Energy savings</t>
  </si>
  <si>
    <t>25 Sep 2008</t>
  </si>
  <si>
    <t>E15 Special (pp.14 )</t>
  </si>
  <si>
    <t>Environmentally friendly cars</t>
  </si>
  <si>
    <t>0.5</t>
  </si>
  <si>
    <t>E15 Special (pp 5-6)</t>
  </si>
  <si>
    <t>Are you sure you do not spend too much at home?</t>
  </si>
  <si>
    <t>E15 Special (pp 7)</t>
  </si>
  <si>
    <t>Oct-Nov 2008</t>
  </si>
  <si>
    <t>Chodov Commercial Centre</t>
  </si>
  <si>
    <t>Ecofolie in Chodov</t>
  </si>
  <si>
    <t>Apr 2008</t>
  </si>
  <si>
    <t>BoutIQue (Hospodarske noviny) pp 18-19</t>
  </si>
  <si>
    <t>Don't be afraid of the luxury, it can save!</t>
  </si>
  <si>
    <t>29 Apr 2008</t>
  </si>
  <si>
    <t>www.ihned.cz</t>
  </si>
  <si>
    <t>500 000/month</t>
  </si>
  <si>
    <t>160000/week</t>
  </si>
  <si>
    <t>Insulate your home, windows with curtains</t>
  </si>
  <si>
    <t>501 000/month</t>
  </si>
  <si>
    <t>You can save energy by changing your supplier</t>
  </si>
  <si>
    <t>502 000/month</t>
  </si>
  <si>
    <t>8 Jan 2008</t>
  </si>
  <si>
    <t>Lidové noviny (Bydlení)</t>
  </si>
  <si>
    <t>How to save money at home operation</t>
  </si>
  <si>
    <t>The truth on energy saving light</t>
  </si>
  <si>
    <t>19 Apr 2008</t>
  </si>
  <si>
    <t>www.lidovky.cz</t>
  </si>
  <si>
    <t>Do it right</t>
  </si>
  <si>
    <t>n/a</t>
  </si>
  <si>
    <t>99000/week</t>
  </si>
  <si>
    <t>1 Apr 2008</t>
  </si>
  <si>
    <t>MF DNES - Test</t>
  </si>
  <si>
    <t>Even a serviceman can give you advice</t>
  </si>
  <si>
    <t>8 Jul 2008</t>
  </si>
  <si>
    <t>www.nazeleno.cz</t>
  </si>
  <si>
    <t>Efficient appliances: how much they really save?</t>
  </si>
  <si>
    <t>Aug 2008</t>
  </si>
  <si>
    <t>Bydlení – stavební informace</t>
  </si>
  <si>
    <t>Candy - competition</t>
  </si>
  <si>
    <t>21 Mar 2008</t>
  </si>
  <si>
    <t>www.spotrebice.cz</t>
  </si>
  <si>
    <t>Label, which is not only a sticker</t>
  </si>
  <si>
    <t>9 000/month</t>
  </si>
  <si>
    <t>15000/month</t>
  </si>
  <si>
    <t>Euro TopTen represents the most efficient appliances in the Czech Republic</t>
  </si>
  <si>
    <t>22 Oct 2008</t>
  </si>
  <si>
    <t>Tina</t>
  </si>
  <si>
    <t>Think over your shopping decisions</t>
  </si>
  <si>
    <t>11 Jul 2008</t>
  </si>
  <si>
    <t>utulne.centrum.cz</t>
  </si>
  <si>
    <t>How to save thousands of crowns in the kitchen?</t>
  </si>
  <si>
    <t>90 000/week</t>
  </si>
  <si>
    <t>31 July 2008</t>
  </si>
  <si>
    <t>bydleni.idnes.cz</t>
  </si>
  <si>
    <t>Sometimes it is us who is responsible for high consumption of electric energy – It is measurable</t>
  </si>
  <si>
    <t>130 000/week</t>
  </si>
  <si>
    <t>10 Sep 2008</t>
  </si>
  <si>
    <t>www.marianne.cz</t>
  </si>
  <si>
    <t>The Land of eternal ice</t>
  </si>
  <si>
    <t>70 000/week</t>
  </si>
  <si>
    <t>28 Jul 2008</t>
  </si>
  <si>
    <t>lepsiebyvanie.centrum.sk</t>
  </si>
  <si>
    <t>How to save thousands of crowns in the kitchen</t>
  </si>
  <si>
    <t>9 Jul 2008</t>
  </si>
  <si>
    <t>www.imaterialy.sk</t>
  </si>
  <si>
    <t>Euro Top Ten presents the most energy efficient appliances in the CR</t>
  </si>
  <si>
    <t>30 000/month</t>
  </si>
  <si>
    <t>July 2008</t>
  </si>
  <si>
    <t>Ocelar – monthly bulletin of a housing association</t>
  </si>
  <si>
    <t>Energy savings in households</t>
  </si>
  <si>
    <t>not monitored</t>
  </si>
  <si>
    <t>25 Mar 2008</t>
  </si>
  <si>
    <t>Strategie (pp 37)</t>
  </si>
  <si>
    <t>Labelling as marketing tool</t>
  </si>
  <si>
    <t>Mar 2008</t>
  </si>
  <si>
    <t>Katka</t>
  </si>
  <si>
    <t>Good advice: how to wash and save?</t>
  </si>
  <si>
    <t>18.5.2007</t>
  </si>
  <si>
    <t>Czech Television</t>
  </si>
  <si>
    <t>Good Moorning show - energy efficiency advise interview</t>
  </si>
  <si>
    <t>Environmental aspects of business</t>
  </si>
  <si>
    <t>TopTen - A database of the most energy energy efficient products placed on Czech Market</t>
  </si>
  <si>
    <t>ETM</t>
  </si>
  <si>
    <t xml:space="preserve">Energy Efficient appliance in the Czech Market </t>
  </si>
  <si>
    <t xml:space="preserve">TopTen database of efficient appliances </t>
  </si>
  <si>
    <t>iDnes.cz</t>
  </si>
  <si>
    <t>Lednicky.cz</t>
  </si>
  <si>
    <t>Energy efficient cooling appliances - selection criteria</t>
  </si>
  <si>
    <t>Consumer magazine</t>
  </si>
  <si>
    <t xml:space="preserve">The TopTen appliances databae and its criteria </t>
  </si>
  <si>
    <t>Pracky.cz</t>
  </si>
  <si>
    <t xml:space="preserve">High quality and efficient washing of clothes </t>
  </si>
  <si>
    <t>Q Magazin</t>
  </si>
  <si>
    <t xml:space="preserve">The list of the most efficient appliances on our market </t>
  </si>
  <si>
    <t>Muj Dum 1/07</t>
  </si>
  <si>
    <t>Energy Label - little big advisor</t>
  </si>
  <si>
    <t>Muj Dum 2/07</t>
  </si>
  <si>
    <t xml:space="preserve">Undemanding refrigerators and freezers </t>
  </si>
  <si>
    <t>Muj Dum 3/07</t>
  </si>
  <si>
    <t>Clothes washing - with quality and efficiently</t>
  </si>
  <si>
    <t>Muj Dum 4/2007</t>
  </si>
  <si>
    <t xml:space="preserve">Dishwashers - selection of the most efficient ones </t>
  </si>
  <si>
    <t>Zpravodaj Hosp. Komory</t>
  </si>
  <si>
    <t xml:space="preserve">Database of the energy most efficient appliances </t>
  </si>
  <si>
    <t xml:space="preserve">Komora </t>
  </si>
  <si>
    <t>Spotrebitele.cz</t>
  </si>
  <si>
    <t>Look for the energy consumption data when buying new appliance!</t>
  </si>
  <si>
    <t>Lidové noviny</t>
  </si>
  <si>
    <t>CZ has the database of the most efficient appliances</t>
  </si>
  <si>
    <t>ETM Magazine</t>
  </si>
  <si>
    <t xml:space="preserve">What are the TopTen database parameters? </t>
  </si>
  <si>
    <t>Chamber of commerce magazine</t>
  </si>
  <si>
    <t>TopTen appliances database</t>
  </si>
  <si>
    <t>Reseller</t>
  </si>
  <si>
    <t>Energy labelling of washing machines and dryers</t>
  </si>
  <si>
    <t>Energy labelling of refrigerators and freezers</t>
  </si>
  <si>
    <t>MF Dnes</t>
  </si>
  <si>
    <t>Energy efficient household</t>
  </si>
  <si>
    <t>How to manage home energy consumption</t>
  </si>
  <si>
    <t xml:space="preserve">How not to waste home energy </t>
  </si>
  <si>
    <t>July</t>
  </si>
  <si>
    <t>August</t>
  </si>
  <si>
    <t>September</t>
  </si>
  <si>
    <t>October</t>
  </si>
  <si>
    <t>Nov</t>
  </si>
  <si>
    <t>December</t>
  </si>
  <si>
    <t>WWF Italy, Riccardo Nigro, Matteo Leonardi</t>
  </si>
  <si>
    <t>November 2007</t>
  </si>
  <si>
    <t>Ecomondo</t>
  </si>
  <si>
    <t>Che idea queste lampadine</t>
  </si>
  <si>
    <t>Sportello Energia: newsletter Provincia di Savona</t>
  </si>
  <si>
    <t>Eurotopten, strumento di ricerca per i consumatori</t>
  </si>
  <si>
    <t>january 2008</t>
  </si>
  <si>
    <t>leaflet</t>
  </si>
  <si>
    <t>www.eurotopten.it:il click per il miglior prodotto</t>
  </si>
  <si>
    <t xml:space="preserve">WWF Italy network and municipalities in the district of Rome, conferences. </t>
  </si>
  <si>
    <t>magazine: Panorama</t>
  </si>
  <si>
    <t>A caccia di buoni affari navigando su internet</t>
  </si>
  <si>
    <t>very large diffusion at national level</t>
  </si>
  <si>
    <t>LifeGate Magazine</t>
  </si>
  <si>
    <t>Confronta online gli elettrodomestici più risparmiosi</t>
  </si>
  <si>
    <t>Televisione, va ora in onda il risparmio</t>
  </si>
  <si>
    <t>November 2008</t>
  </si>
  <si>
    <t>February 2008</t>
  </si>
  <si>
    <t>Radio 24</t>
  </si>
  <si>
    <t>Misura il tuo quoziente climatico</t>
  </si>
  <si>
    <t>September 2008</t>
  </si>
  <si>
    <t>RadioWWF.it</t>
  </si>
  <si>
    <t>I consigli sull'illuminazione domestica del sito eurotopten.it</t>
  </si>
  <si>
    <t>Consigli per il risparmio energetico</t>
  </si>
  <si>
    <t>Websites</t>
  </si>
  <si>
    <t>www.egazette.it</t>
  </si>
  <si>
    <t>Così si fa! E' on line EuroTopten per confrontare i consumi energetici</t>
  </si>
  <si>
    <t>www.lavoripubblici.it</t>
  </si>
  <si>
    <t>Riduzione delle emissioni</t>
  </si>
  <si>
    <t>www.viaroma100.net</t>
  </si>
  <si>
    <t>Riduzione delle emissioni in Italia?</t>
  </si>
  <si>
    <t>www.affariitaliani.it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</si>
</sst>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Fr.&quot;\ * #,##0_ ;_ &quot;SFr.&quot;\ * \-#,##0_ ;_ &quot;SFr.&quot;\ * &quot;-&quot;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* #,##0.00_ ;_ * \-#,##0.00_ ;_ * &quot;-&quot;??_ ;_ @_ "/>
    <numFmt numFmtId="168" formatCode="_ * #,##0_ ;_ * \-#,##0_ ;_ * &quot;-&quot;??_ ;_ @_ "/>
    <numFmt numFmtId="169" formatCode="[$-409]mmm\-yy;@"/>
    <numFmt numFmtId="170" formatCode="m/d/yyyy"/>
    <numFmt numFmtId="171" formatCode="dd/m/yyyy;@"/>
    <numFmt numFmtId="172" formatCode="d/m/yyyy;@"/>
    <numFmt numFmtId="173" formatCode="dd/mm/yy"/>
    <numFmt numFmtId="174" formatCode="mm/yy"/>
    <numFmt numFmtId="175" formatCode="0.0"/>
    <numFmt numFmtId="176" formatCode="&quot;Fr.&quot;\ * #,##0"/>
    <numFmt numFmtId="177" formatCode="d/m/yy"/>
    <numFmt numFmtId="178" formatCode="mmmmm\-yy"/>
    <numFmt numFmtId="179" formatCode="[$-409]mmmm\-yy;@"/>
    <numFmt numFmtId="180" formatCode="#,##0.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168" fontId="0" fillId="0" borderId="1" xfId="17" applyNumberFormat="1" applyBorder="1" applyAlignment="1">
      <alignment/>
    </xf>
    <xf numFmtId="14" fontId="0" fillId="0" borderId="1" xfId="0" applyNumberFormat="1" applyFont="1" applyBorder="1" applyAlignment="1">
      <alignment/>
    </xf>
    <xf numFmtId="0" fontId="6" fillId="0" borderId="1" xfId="15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8" fillId="2" borderId="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68" fontId="0" fillId="2" borderId="1" xfId="0" applyNumberFormat="1" applyFill="1" applyBorder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14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70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2" borderId="1" xfId="0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/>
    </xf>
    <xf numFmtId="16" fontId="0" fillId="0" borderId="1" xfId="0" applyNumberFormat="1" applyFill="1" applyBorder="1" applyAlignment="1">
      <alignment horizontal="left"/>
    </xf>
    <xf numFmtId="0" fontId="6" fillId="0" borderId="1" xfId="15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15" applyFill="1" applyBorder="1" applyAlignment="1">
      <alignment/>
    </xf>
    <xf numFmtId="3" fontId="12" fillId="0" borderId="1" xfId="0" applyNumberFormat="1" applyFont="1" applyBorder="1" applyAlignment="1">
      <alignment/>
    </xf>
    <xf numFmtId="16" fontId="4" fillId="0" borderId="1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" xfId="15" applyFont="1" applyFill="1" applyBorder="1" applyAlignment="1">
      <alignment/>
    </xf>
    <xf numFmtId="0" fontId="0" fillId="0" borderId="0" xfId="0" applyFill="1" applyAlignment="1">
      <alignment horizontal="left"/>
    </xf>
    <xf numFmtId="0" fontId="6" fillId="0" borderId="10" xfId="15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6" fillId="0" borderId="0" xfId="15" applyAlignment="1">
      <alignment/>
    </xf>
    <xf numFmtId="17" fontId="0" fillId="0" borderId="0" xfId="0" applyNumberFormat="1" applyAlignment="1">
      <alignment horizontal="left"/>
    </xf>
    <xf numFmtId="17" fontId="0" fillId="0" borderId="1" xfId="0" applyNumberFormat="1" applyFont="1" applyBorder="1" applyAlignment="1">
      <alignment/>
    </xf>
    <xf numFmtId="17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5" fontId="0" fillId="0" borderId="1" xfId="0" applyNumberFormat="1" applyBorder="1" applyAlignment="1">
      <alignment horizontal="right"/>
    </xf>
    <xf numFmtId="15" fontId="0" fillId="0" borderId="8" xfId="0" applyNumberFormat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/>
    </xf>
    <xf numFmtId="15" fontId="0" fillId="0" borderId="9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16" fontId="0" fillId="0" borderId="9" xfId="0" applyNumberFormat="1" applyFill="1" applyBorder="1" applyAlignment="1" quotePrefix="1">
      <alignment horizontal="center"/>
    </xf>
    <xf numFmtId="3" fontId="0" fillId="0" borderId="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1" xfId="15" applyFont="1" applyFill="1" applyBorder="1" applyAlignment="1">
      <alignment/>
    </xf>
    <xf numFmtId="16" fontId="0" fillId="0" borderId="1" xfId="0" applyNumberFormat="1" applyFill="1" applyBorder="1" applyAlignment="1" quotePrefix="1">
      <alignment horizontal="center"/>
    </xf>
    <xf numFmtId="3" fontId="0" fillId="0" borderId="1" xfId="0" applyNumberFormat="1" applyFill="1" applyBorder="1" applyAlignment="1">
      <alignment horizontal="right"/>
    </xf>
    <xf numFmtId="16" fontId="0" fillId="0" borderId="1" xfId="0" applyNumberFormat="1" applyFill="1" applyBorder="1" applyAlignment="1">
      <alignment horizontal="center"/>
    </xf>
    <xf numFmtId="15" fontId="0" fillId="0" borderId="6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68" fontId="1" fillId="2" borderId="1" xfId="17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3" borderId="9" xfId="0" applyNumberFormat="1" applyFill="1" applyBorder="1" applyAlignment="1">
      <alignment/>
    </xf>
    <xf numFmtId="16" fontId="0" fillId="0" borderId="1" xfId="0" applyNumberFormat="1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168" fontId="0" fillId="0" borderId="1" xfId="17" applyNumberFormat="1" applyFill="1" applyBorder="1" applyAlignment="1">
      <alignment/>
    </xf>
    <xf numFmtId="167" fontId="0" fillId="0" borderId="1" xfId="17" applyNumberFormat="1" applyFill="1" applyBorder="1" applyAlignment="1">
      <alignment/>
    </xf>
    <xf numFmtId="17" fontId="0" fillId="0" borderId="0" xfId="0" applyNumberFormat="1" applyBorder="1" applyAlignment="1">
      <alignment horizontal="left"/>
    </xf>
    <xf numFmtId="0" fontId="6" fillId="0" borderId="1" xfId="15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172" fontId="0" fillId="0" borderId="1" xfId="0" applyNumberFormat="1" applyBorder="1" applyAlignment="1">
      <alignment horizontal="left"/>
    </xf>
    <xf numFmtId="0" fontId="0" fillId="0" borderId="1" xfId="15" applyFont="1" applyBorder="1" applyAlignment="1">
      <alignment/>
    </xf>
    <xf numFmtId="0" fontId="0" fillId="4" borderId="1" xfId="0" applyFont="1" applyFill="1" applyBorder="1" applyAlignment="1">
      <alignment/>
    </xf>
    <xf numFmtId="0" fontId="6" fillId="0" borderId="1" xfId="15" applyFont="1" applyBorder="1" applyAlignment="1" applyProtection="1">
      <alignment/>
      <protection/>
    </xf>
    <xf numFmtId="0" fontId="0" fillId="0" borderId="1" xfId="15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0" fillId="0" borderId="8" xfId="0" applyBorder="1" applyAlignment="1">
      <alignment horizontal="left"/>
    </xf>
    <xf numFmtId="14" fontId="0" fillId="2" borderId="9" xfId="0" applyNumberForma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left"/>
    </xf>
    <xf numFmtId="173" fontId="4" fillId="0" borderId="0" xfId="0" applyNumberFormat="1" applyFont="1" applyAlignment="1">
      <alignment horizontal="left"/>
    </xf>
    <xf numFmtId="173" fontId="1" fillId="5" borderId="13" xfId="0" applyNumberFormat="1" applyFont="1" applyFill="1" applyBorder="1" applyAlignment="1">
      <alignment horizontal="left"/>
    </xf>
    <xf numFmtId="0" fontId="1" fillId="5" borderId="13" xfId="0" applyFont="1" applyFill="1" applyBorder="1" applyAlignment="1">
      <alignment/>
    </xf>
    <xf numFmtId="173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wrapText="1"/>
    </xf>
    <xf numFmtId="0" fontId="14" fillId="0" borderId="13" xfId="15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73" fontId="0" fillId="0" borderId="13" xfId="0" applyNumberFormat="1" applyBorder="1" applyAlignment="1">
      <alignment horizontal="left"/>
    </xf>
    <xf numFmtId="173" fontId="0" fillId="0" borderId="0" xfId="0" applyNumberFormat="1" applyAlignment="1">
      <alignment horizontal="left" wrapText="1"/>
    </xf>
    <xf numFmtId="0" fontId="0" fillId="0" borderId="14" xfId="0" applyFill="1" applyBorder="1" applyAlignment="1">
      <alignment/>
    </xf>
    <xf numFmtId="0" fontId="8" fillId="5" borderId="13" xfId="0" applyFont="1" applyFill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 horizontal="left"/>
    </xf>
    <xf numFmtId="173" fontId="0" fillId="5" borderId="13" xfId="0" applyNumberFormat="1" applyFill="1" applyBorder="1" applyAlignment="1">
      <alignment horizontal="left"/>
    </xf>
    <xf numFmtId="0" fontId="0" fillId="5" borderId="13" xfId="0" applyFill="1" applyBorder="1" applyAlignment="1">
      <alignment/>
    </xf>
    <xf numFmtId="17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0" xfId="15" applyAlignment="1">
      <alignment wrapText="1"/>
    </xf>
    <xf numFmtId="173" fontId="1" fillId="0" borderId="13" xfId="0" applyNumberFormat="1" applyFont="1" applyBorder="1" applyAlignment="1">
      <alignment horizontal="left"/>
    </xf>
    <xf numFmtId="173" fontId="0" fillId="0" borderId="0" xfId="0" applyNumberFormat="1" applyAlignment="1">
      <alignment/>
    </xf>
    <xf numFmtId="0" fontId="15" fillId="0" borderId="13" xfId="0" applyFont="1" applyBorder="1" applyAlignment="1">
      <alignment wrapText="1"/>
    </xf>
    <xf numFmtId="173" fontId="0" fillId="0" borderId="13" xfId="0" applyNumberFormat="1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6" fillId="0" borderId="0" xfId="15" applyBorder="1" applyAlignment="1">
      <alignment wrapText="1"/>
    </xf>
    <xf numFmtId="0" fontId="14" fillId="0" borderId="0" xfId="15" applyFont="1" applyAlignment="1">
      <alignment wrapText="1"/>
    </xf>
    <xf numFmtId="173" fontId="0" fillId="0" borderId="13" xfId="0" applyNumberFormat="1" applyFont="1" applyBorder="1" applyAlignment="1">
      <alignment horizontal="left"/>
    </xf>
    <xf numFmtId="0" fontId="16" fillId="0" borderId="0" xfId="15" applyFont="1" applyAlignment="1">
      <alignment wrapText="1"/>
    </xf>
    <xf numFmtId="174" fontId="0" fillId="0" borderId="13" xfId="0" applyNumberFormat="1" applyBorder="1" applyAlignment="1">
      <alignment horizontal="left"/>
    </xf>
    <xf numFmtId="0" fontId="17" fillId="0" borderId="13" xfId="0" applyFont="1" applyBorder="1" applyAlignment="1">
      <alignment/>
    </xf>
    <xf numFmtId="168" fontId="0" fillId="0" borderId="1" xfId="17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 vertical="center"/>
    </xf>
    <xf numFmtId="175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 quotePrefix="1">
      <alignment horizontal="right" wrapText="1"/>
    </xf>
    <xf numFmtId="16" fontId="0" fillId="0" borderId="1" xfId="0" applyNumberFormat="1" applyBorder="1" applyAlignment="1" quotePrefix="1">
      <alignment horizontal="right" wrapText="1"/>
    </xf>
    <xf numFmtId="14" fontId="0" fillId="0" borderId="1" xfId="0" applyNumberFormat="1" applyBorder="1" applyAlignment="1" quotePrefix="1">
      <alignment horizontal="right" wrapText="1"/>
    </xf>
    <xf numFmtId="0" fontId="0" fillId="0" borderId="1" xfId="0" applyFont="1" applyBorder="1" applyAlignment="1">
      <alignment/>
    </xf>
    <xf numFmtId="168" fontId="0" fillId="0" borderId="1" xfId="17" applyNumberFormat="1" applyFont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0" xfId="0" applyNumberFormat="1" applyAlignment="1" quotePrefix="1">
      <alignment horizontal="right" wrapText="1"/>
    </xf>
    <xf numFmtId="0" fontId="0" fillId="0" borderId="0" xfId="0" applyAlignment="1">
      <alignment wrapText="1"/>
    </xf>
    <xf numFmtId="0" fontId="6" fillId="0" borderId="1" xfId="15" applyBorder="1" applyAlignment="1" applyProtection="1">
      <alignment/>
      <protection/>
    </xf>
    <xf numFmtId="167" fontId="0" fillId="0" borderId="1" xfId="17" applyNumberFormat="1" applyFon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4" fontId="0" fillId="6" borderId="15" xfId="0" applyNumberFormat="1" applyFill="1" applyBorder="1" applyAlignment="1" applyProtection="1" quotePrefix="1">
      <alignment horizontal="right"/>
      <protection locked="0"/>
    </xf>
    <xf numFmtId="0" fontId="0" fillId="0" borderId="15" xfId="0" applyFill="1" applyBorder="1" applyAlignment="1">
      <alignment wrapText="1"/>
    </xf>
    <xf numFmtId="0" fontId="0" fillId="6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Alignment="1">
      <alignment wrapText="1"/>
    </xf>
    <xf numFmtId="1" fontId="0" fillId="7" borderId="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wrapText="1"/>
    </xf>
    <xf numFmtId="3" fontId="0" fillId="7" borderId="1" xfId="0" applyNumberFormat="1" applyFill="1" applyBorder="1" applyAlignment="1">
      <alignment horizontal="right"/>
    </xf>
    <xf numFmtId="14" fontId="0" fillId="6" borderId="15" xfId="0" applyNumberFormat="1" applyFill="1" applyBorder="1" applyAlignment="1" applyProtection="1">
      <alignment horizontal="right"/>
      <protection locked="0"/>
    </xf>
    <xf numFmtId="0" fontId="0" fillId="6" borderId="16" xfId="0" applyFill="1" applyBorder="1" applyAlignment="1" applyProtection="1">
      <alignment wrapText="1"/>
      <protection locked="0"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0" fillId="4" borderId="1" xfId="17" applyNumberFormat="1" applyFont="1" applyFill="1" applyBorder="1" applyAlignment="1">
      <alignment/>
    </xf>
    <xf numFmtId="168" fontId="0" fillId="4" borderId="1" xfId="17" applyNumberFormat="1" applyFont="1" applyFill="1" applyBorder="1" applyAlignment="1">
      <alignment/>
    </xf>
    <xf numFmtId="3" fontId="0" fillId="0" borderId="1" xfId="17" applyNumberFormat="1" applyFont="1" applyBorder="1" applyAlignment="1">
      <alignment/>
    </xf>
    <xf numFmtId="176" fontId="0" fillId="0" borderId="1" xfId="0" applyNumberFormat="1" applyFill="1" applyBorder="1" applyAlignment="1">
      <alignment horizontal="right"/>
    </xf>
    <xf numFmtId="168" fontId="0" fillId="0" borderId="9" xfId="17" applyNumberFormat="1" applyFont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9" xfId="0" applyFill="1" applyBorder="1" applyAlignment="1">
      <alignment wrapText="1"/>
    </xf>
    <xf numFmtId="14" fontId="0" fillId="6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wrapText="1"/>
      <protection locked="0"/>
    </xf>
    <xf numFmtId="3" fontId="0" fillId="0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wrapText="1"/>
    </xf>
    <xf numFmtId="17" fontId="0" fillId="0" borderId="1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1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 quotePrefix="1">
      <alignment vertical="top"/>
    </xf>
    <xf numFmtId="0" fontId="1" fillId="2" borderId="1" xfId="0" applyNumberFormat="1" applyFont="1" applyFill="1" applyBorder="1" applyAlignment="1">
      <alignment horizontal="left" vertical="top"/>
    </xf>
    <xf numFmtId="1" fontId="0" fillId="2" borderId="1" xfId="0" applyNumberFormat="1" applyFill="1" applyBorder="1" applyAlignment="1">
      <alignment vertical="top"/>
    </xf>
    <xf numFmtId="1" fontId="0" fillId="0" borderId="1" xfId="0" applyNumberFormat="1" applyBorder="1" applyAlignment="1" quotePrefix="1">
      <alignment vertical="top"/>
    </xf>
    <xf numFmtId="0" fontId="0" fillId="0" borderId="1" xfId="0" applyBorder="1" applyAlignment="1" quotePrefix="1">
      <alignment vertical="top"/>
    </xf>
    <xf numFmtId="14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 quotePrefix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Font="1" applyBorder="1" applyAlignment="1" quotePrefix="1">
      <alignment vertical="top"/>
    </xf>
    <xf numFmtId="14" fontId="0" fillId="0" borderId="1" xfId="0" applyNumberFormat="1" applyFont="1" applyBorder="1" applyAlignment="1">
      <alignment vertical="top"/>
    </xf>
    <xf numFmtId="0" fontId="0" fillId="0" borderId="0" xfId="0" applyAlignment="1" quotePrefix="1">
      <alignment/>
    </xf>
    <xf numFmtId="0" fontId="0" fillId="0" borderId="1" xfId="0" applyBorder="1" applyAlignment="1" quotePrefix="1">
      <alignment vertical="top" wrapText="1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" xfId="0" applyFont="1" applyBorder="1" applyAlignment="1">
      <alignment horizontal="right" wrapText="1"/>
    </xf>
    <xf numFmtId="177" fontId="2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9" fillId="0" borderId="1" xfId="0" applyNumberFormat="1" applyFont="1" applyBorder="1" applyAlignment="1">
      <alignment horizontal="left"/>
    </xf>
    <xf numFmtId="14" fontId="9" fillId="0" borderId="12" xfId="0" applyNumberFormat="1" applyFont="1" applyBorder="1" applyAlignment="1">
      <alignment horizontal="left"/>
    </xf>
    <xf numFmtId="178" fontId="0" fillId="0" borderId="1" xfId="0" applyNumberForma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0" xfId="0" applyFill="1" applyAlignment="1">
      <alignment horizontal="right"/>
    </xf>
    <xf numFmtId="17" fontId="12" fillId="0" borderId="18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17" fontId="12" fillId="0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17" fontId="12" fillId="0" borderId="23" xfId="0" applyNumberFormat="1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14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0" fontId="7" fillId="0" borderId="1" xfId="15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79" fontId="0" fillId="0" borderId="1" xfId="0" applyNumberFormat="1" applyBorder="1" applyAlignment="1">
      <alignment horizontal="left"/>
    </xf>
    <xf numFmtId="179" fontId="0" fillId="0" borderId="1" xfId="0" applyNumberFormat="1" applyFill="1" applyBorder="1" applyAlignment="1">
      <alignment horizontal="left"/>
    </xf>
    <xf numFmtId="169" fontId="0" fillId="0" borderId="1" xfId="0" applyNumberFormat="1" applyFill="1" applyBorder="1" applyAlignment="1">
      <alignment horizontal="left"/>
    </xf>
    <xf numFmtId="180" fontId="6" fillId="0" borderId="1" xfId="15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/>
    </xf>
    <xf numFmtId="2" fontId="0" fillId="2" borderId="1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6" xfId="0" applyBorder="1" applyAlignment="1">
      <alignment horizontal="left"/>
    </xf>
    <xf numFmtId="0" fontId="6" fillId="0" borderId="27" xfId="15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6" fillId="0" borderId="0" xfId="15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 quotePrefix="1">
      <alignment horizontal="left"/>
    </xf>
    <xf numFmtId="0" fontId="0" fillId="0" borderId="32" xfId="0" applyBorder="1" applyAlignment="1">
      <alignment horizontal="left"/>
    </xf>
    <xf numFmtId="0" fontId="6" fillId="0" borderId="33" xfId="15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left"/>
    </xf>
    <xf numFmtId="3" fontId="0" fillId="2" borderId="9" xfId="0" applyNumberFormat="1" applyFill="1" applyBorder="1" applyAlignment="1">
      <alignment/>
    </xf>
    <xf numFmtId="14" fontId="1" fillId="2" borderId="1" xfId="0" applyNumberFormat="1" applyFont="1" applyFill="1" applyBorder="1" applyAlignment="1">
      <alignment vertical="top"/>
    </xf>
    <xf numFmtId="3" fontId="7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beta.wwf.it/upload/multimedia/IT/18471.wma" TargetMode="External" /><Relationship Id="rId3" Type="http://schemas.openxmlformats.org/officeDocument/2006/relationships/hyperlink" Target="http://beta.wwf.it/upload/multimedia/IT/18471.wma" TargetMode="External" /><Relationship Id="rId4" Type="http://schemas.openxmlformats.org/officeDocument/2006/relationships/hyperlink" Target="http://beta.wwf.it/upload/multimedia/IT/16022.wma" TargetMode="External" /><Relationship Id="rId5" Type="http://schemas.openxmlformats.org/officeDocument/2006/relationships/hyperlink" Target="http://beta.wwf.it/upload/multimedia/IT/16022.wm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2</xdr:col>
      <xdr:colOff>285750</xdr:colOff>
      <xdr:row>26</xdr:row>
      <xdr:rowOff>238125</xdr:rowOff>
    </xdr:to>
    <xdr:pic>
      <xdr:nvPicPr>
        <xdr:cNvPr id="1" name="Image10" descr="Ascolta l'audi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0294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285750</xdr:colOff>
      <xdr:row>27</xdr:row>
      <xdr:rowOff>238125</xdr:rowOff>
    </xdr:to>
    <xdr:pic>
      <xdr:nvPicPr>
        <xdr:cNvPr id="2" name="Image10" descr="Ascolta l'audi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3533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10.hier.nu/" TargetMode="External" /><Relationship Id="rId2" Type="http://schemas.openxmlformats.org/officeDocument/2006/relationships/hyperlink" Target="http://www.top10.hier.nu/" TargetMode="External" /><Relationship Id="rId3" Type="http://schemas.openxmlformats.org/officeDocument/2006/relationships/hyperlink" Target="http://www.top10.hier.nu/" TargetMode="External" /><Relationship Id="rId4" Type="http://schemas.openxmlformats.org/officeDocument/2006/relationships/hyperlink" Target="http://www.top10.hier.nu/" TargetMode="External" /><Relationship Id="rId5" Type="http://schemas.openxmlformats.org/officeDocument/2006/relationships/hyperlink" Target="http://www.top10.hier.nu/" TargetMode="External" /><Relationship Id="rId6" Type="http://schemas.openxmlformats.org/officeDocument/2006/relationships/hyperlink" Target="http://www.top10.hier.nu/" TargetMode="External" /><Relationship Id="rId7" Type="http://schemas.openxmlformats.org/officeDocument/2006/relationships/hyperlink" Target="http://www.top10.hier.nu/" TargetMode="External" /><Relationship Id="rId8" Type="http://schemas.openxmlformats.org/officeDocument/2006/relationships/hyperlink" Target="http://www.top10.hier.nu/" TargetMode="External" /><Relationship Id="rId9" Type="http://schemas.openxmlformats.org/officeDocument/2006/relationships/hyperlink" Target="http://www.top10.hier.nu/" TargetMode="External" /><Relationship Id="rId10" Type="http://schemas.openxmlformats.org/officeDocument/2006/relationships/hyperlink" Target="http://www.top10.hier.nu/" TargetMode="Externa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info.pl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produkte.at/" TargetMode="External" /><Relationship Id="rId2" Type="http://schemas.openxmlformats.org/officeDocument/2006/relationships/hyperlink" Target="http://www.topprodukte.at/" TargetMode="External" /><Relationship Id="rId3" Type="http://schemas.openxmlformats.org/officeDocument/2006/relationships/hyperlink" Target="http://www.topprodukte.at/" TargetMode="External" /><Relationship Id="rId4" Type="http://schemas.openxmlformats.org/officeDocument/2006/relationships/hyperlink" Target="http://www.topprodukte.at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be/" TargetMode="External" /><Relationship Id="rId2" Type="http://schemas.openxmlformats.org/officeDocument/2006/relationships/hyperlink" Target="http://www.topten.be/" TargetMode="External" /><Relationship Id="rId3" Type="http://schemas.openxmlformats.org/officeDocument/2006/relationships/hyperlink" Target="http://www.topten.be/" TargetMode="External" /><Relationship Id="rId4" Type="http://schemas.openxmlformats.org/officeDocument/2006/relationships/hyperlink" Target="http://www.topten.be/" TargetMode="External" /><Relationship Id="rId5" Type="http://schemas.openxmlformats.org/officeDocument/2006/relationships/hyperlink" Target="http://www.topten.be/" TargetMode="External" /><Relationship Id="rId6" Type="http://schemas.openxmlformats.org/officeDocument/2006/relationships/hyperlink" Target="http://www.weerdepeer.be/" TargetMode="External" /><Relationship Id="rId7" Type="http://schemas.openxmlformats.org/officeDocument/2006/relationships/hyperlink" Target="http://www.topten.be/" TargetMode="External" /><Relationship Id="rId8" Type="http://schemas.openxmlformats.org/officeDocument/2006/relationships/hyperlink" Target="http://www.topten.be/" TargetMode="External" /><Relationship Id="rId9" Type="http://schemas.openxmlformats.org/officeDocument/2006/relationships/hyperlink" Target="http://www.topten.be/" TargetMode="External" /><Relationship Id="rId10" Type="http://schemas.openxmlformats.org/officeDocument/2006/relationships/hyperlink" Target="http://www.topten.be/" TargetMode="External" /><Relationship Id="rId11" Type="http://schemas.openxmlformats.org/officeDocument/2006/relationships/hyperlink" Target="mailto:Beleidsb@bbel%20BBL" TargetMode="External" /><Relationship Id="rId12" Type="http://schemas.openxmlformats.org/officeDocument/2006/relationships/hyperlink" Target="http://www.knack.be/" TargetMode="External" /><Relationship Id="rId13" Type="http://schemas.openxmlformats.org/officeDocument/2006/relationships/hyperlink" Target="http://www.indymedia.be/" TargetMode="External" /><Relationship Id="rId14" Type="http://schemas.openxmlformats.org/officeDocument/2006/relationships/hyperlink" Target="http://www.hln.be/" TargetMode="External" /><Relationship Id="rId15" Type="http://schemas.openxmlformats.org/officeDocument/2006/relationships/hyperlink" Target="http://www.deredactie.be/" TargetMode="External" /><Relationship Id="rId16" Type="http://schemas.openxmlformats.org/officeDocument/2006/relationships/hyperlink" Target="http://www.rtlinfo.be/" TargetMode="External" /><Relationship Id="rId17" Type="http://schemas.openxmlformats.org/officeDocument/2006/relationships/hyperlink" Target="http://www.actua24.be/" TargetMode="External" /><Relationship Id="rId18" Type="http://schemas.openxmlformats.org/officeDocument/2006/relationships/hyperlink" Target="http://www.gva.be/" TargetMode="External" /><Relationship Id="rId19" Type="http://schemas.openxmlformats.org/officeDocument/2006/relationships/hyperlink" Target="http://www.frankyaelbrecht.blogspot.com/" TargetMode="External" /><Relationship Id="rId20" Type="http://schemas.openxmlformats.org/officeDocument/2006/relationships/hyperlink" Target="http://www.lalibre.be/" TargetMode="External" /><Relationship Id="rId21" Type="http://schemas.openxmlformats.org/officeDocument/2006/relationships/hyperlink" Target="http://www.carguide.be/" TargetMode="External" /><Relationship Id="rId22" Type="http://schemas.openxmlformats.org/officeDocument/2006/relationships/hyperlink" Target="http://www.autowereld.be/" TargetMode="External" /><Relationship Id="rId23" Type="http://schemas.openxmlformats.org/officeDocument/2006/relationships/hyperlink" Target="http://www.envirodesk.com/" TargetMode="External" /><Relationship Id="rId24" Type="http://schemas.openxmlformats.org/officeDocument/2006/relationships/hyperlink" Target="http://www.mafiablog.net/" TargetMode="External" /><Relationship Id="rId25" Type="http://schemas.openxmlformats.org/officeDocument/2006/relationships/hyperlink" Target="http://www.thebigpicture.be/" TargetMode="External" /><Relationship Id="rId26" Type="http://schemas.openxmlformats.org/officeDocument/2006/relationships/hyperlink" Target="http://www.topten.be/" TargetMode="Externa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info.cz/" TargetMode="External" /><Relationship Id="rId2" Type="http://schemas.openxmlformats.org/officeDocument/2006/relationships/hyperlink" Target="http://www.digiweb.cz/" TargetMode="External" /><Relationship Id="rId3" Type="http://schemas.openxmlformats.org/officeDocument/2006/relationships/hyperlink" Target="http://www.finexpert.cz/" TargetMode="External" /><Relationship Id="rId4" Type="http://schemas.openxmlformats.org/officeDocument/2006/relationships/hyperlink" Target="http://www.mesec.cz/" TargetMode="External" /><Relationship Id="rId5" Type="http://schemas.openxmlformats.org/officeDocument/2006/relationships/hyperlink" Target="http://www.stavebni-forum.cz/" TargetMode="External" /><Relationship Id="rId6" Type="http://schemas.openxmlformats.org/officeDocument/2006/relationships/hyperlink" Target="http://www.businessinfo.cz/" TargetMode="External" /><Relationship Id="rId7" Type="http://schemas.openxmlformats.org/officeDocument/2006/relationships/hyperlink" Target="http://www.digiweb.cz/" TargetMode="External" /><Relationship Id="rId8" Type="http://schemas.openxmlformats.org/officeDocument/2006/relationships/hyperlink" Target="http://www.businessinfo.cz/" TargetMode="External" /><Relationship Id="rId9" Type="http://schemas.openxmlformats.org/officeDocument/2006/relationships/hyperlink" Target="http://www.digiweb.cz/" TargetMode="External" /><Relationship Id="rId10" Type="http://schemas.openxmlformats.org/officeDocument/2006/relationships/hyperlink" Target="http://www.finexpert.cz/" TargetMode="External" /><Relationship Id="rId11" Type="http://schemas.openxmlformats.org/officeDocument/2006/relationships/hyperlink" Target="http://www.mesec.cz/" TargetMode="External" /><Relationship Id="rId12" Type="http://schemas.openxmlformats.org/officeDocument/2006/relationships/hyperlink" Target="http://www.stavebni-forum.cz/" TargetMode="External" /><Relationship Id="rId13" Type="http://schemas.openxmlformats.org/officeDocument/2006/relationships/hyperlink" Target="http://www.datart.cz/" TargetMode="External" /><Relationship Id="rId14" Type="http://schemas.openxmlformats.org/officeDocument/2006/relationships/hyperlink" Target="http://www.ihned.cz/" TargetMode="External" /><Relationship Id="rId15" Type="http://schemas.openxmlformats.org/officeDocument/2006/relationships/hyperlink" Target="http://www.ihned.cz/" TargetMode="External" /><Relationship Id="rId16" Type="http://schemas.openxmlformats.org/officeDocument/2006/relationships/hyperlink" Target="http://www.ihned.cz/" TargetMode="External" /><Relationship Id="rId17" Type="http://schemas.openxmlformats.org/officeDocument/2006/relationships/hyperlink" Target="http://www.lidovky.cz/" TargetMode="External" /><Relationship Id="rId18" Type="http://schemas.openxmlformats.org/officeDocument/2006/relationships/hyperlink" Target="http://www.nazeleno.cz/" TargetMode="External" /><Relationship Id="rId19" Type="http://schemas.openxmlformats.org/officeDocument/2006/relationships/hyperlink" Target="http://www.spotrebice.cz/" TargetMode="External" /><Relationship Id="rId20" Type="http://schemas.openxmlformats.org/officeDocument/2006/relationships/hyperlink" Target="http://www.marianne.cz/" TargetMode="External" /><Relationship Id="rId21" Type="http://schemas.openxmlformats.org/officeDocument/2006/relationships/hyperlink" Target="http://www.imaterialy.sk/" TargetMode="Externa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gazette.it/" TargetMode="External" /><Relationship Id="rId2" Type="http://schemas.openxmlformats.org/officeDocument/2006/relationships/hyperlink" Target="http://www.lavoripubblici.it/" TargetMode="External" /><Relationship Id="rId3" Type="http://schemas.openxmlformats.org/officeDocument/2006/relationships/hyperlink" Target="http://www.viaroma100.net/" TargetMode="External" /><Relationship Id="rId4" Type="http://schemas.openxmlformats.org/officeDocument/2006/relationships/hyperlink" Target="http://www.affariitaliani.it/" TargetMode="External" /><Relationship Id="rId5" Type="http://schemas.openxmlformats.org/officeDocument/2006/relationships/hyperlink" Target="http://www.eurotopten.it/" TargetMode="External" /><Relationship Id="rId6" Type="http://schemas.openxmlformats.org/officeDocument/2006/relationships/hyperlink" Target="http://www.microsoft.com/italy/pmi/ambiente/efficienza-energetica.mspx" TargetMode="External" /><Relationship Id="rId7" Type="http://schemas.openxmlformats.org/officeDocument/2006/relationships/hyperlink" Target="http://www.microsoft.com/italy/pmi/ambiente/risparmio_energetico_in_ufficio.mspx" TargetMode="External" /><Relationship Id="rId8" Type="http://schemas.openxmlformats.org/officeDocument/2006/relationships/hyperlink" Target="http://www.microsoft.com/italy/pmi/ambiente/risparmio.mspx" TargetMode="External" /><Relationship Id="rId9" Type="http://schemas.openxmlformats.org/officeDocument/2006/relationships/hyperlink" Target="http://www.ilvelino.it/notizie" TargetMode="External" /><Relationship Id="rId10" Type="http://schemas.openxmlformats.org/officeDocument/2006/relationships/hyperlink" Target="http://beta.wwf.it/upload/multimedia/IT/18471.wma" TargetMode="External" /><Relationship Id="rId11" Type="http://schemas.openxmlformats.org/officeDocument/2006/relationships/hyperlink" Target="http://beta.wwf.it/upload/multimedia/IT/16022.wma" TargetMode="External" /><Relationship Id="rId12" Type="http://schemas.openxmlformats.org/officeDocument/2006/relationships/hyperlink" Target="http://www.cesp.it/sez_2007_11_3011_39_38/sportello_innovimpresa/news/archivio_..." TargetMode="External" /><Relationship Id="rId13" Type="http://schemas.openxmlformats.org/officeDocument/2006/relationships/hyperlink" Target="http://www.egazette.it/" TargetMode="External" /><Relationship Id="rId14" Type="http://schemas.openxmlformats.org/officeDocument/2006/relationships/hyperlink" Target="http://www.egazette.it/" TargetMode="External" /><Relationship Id="rId15" Type="http://schemas.openxmlformats.org/officeDocument/2006/relationships/hyperlink" Target="http://www.eurotopten.it/" TargetMode="External" /><Relationship Id="rId16" Type="http://schemas.openxmlformats.org/officeDocument/2006/relationships/hyperlink" Target="http://www.eurotopten.it/" TargetMode="External" /><Relationship Id="rId17" Type="http://schemas.openxmlformats.org/officeDocument/2006/relationships/hyperlink" Target="http://www.eurotopten.it/" TargetMode="External" /><Relationship Id="rId18" Type="http://schemas.openxmlformats.org/officeDocument/2006/relationships/hyperlink" Target="http://www.eurotopten.it/" TargetMode="External" /><Relationship Id="rId19" Type="http://schemas.openxmlformats.org/officeDocument/2006/relationships/hyperlink" Target="http://www.eurotopten.it/" TargetMode="External" /><Relationship Id="rId20" Type="http://schemas.openxmlformats.org/officeDocument/2006/relationships/hyperlink" Target="http://www.eurotopten.it/" TargetMode="External" /><Relationship Id="rId21" Type="http://schemas.openxmlformats.org/officeDocument/2006/relationships/hyperlink" Target="http://www.eurotopten.it/" TargetMode="External" /><Relationship Id="rId22" Type="http://schemas.openxmlformats.org/officeDocument/2006/relationships/hyperlink" Target="http://www.eurotopten.it/" TargetMode="External" /><Relationship Id="rId23" Type="http://schemas.openxmlformats.org/officeDocument/2006/relationships/hyperlink" Target="http://www.eurotopten.it/" TargetMode="External" /><Relationship Id="rId24" Type="http://schemas.openxmlformats.org/officeDocument/2006/relationships/hyperlink" Target="http://www.eurotopten.it/" TargetMode="External" /><Relationship Id="rId25" Type="http://schemas.openxmlformats.org/officeDocument/2006/relationships/hyperlink" Target="http://www.eurotopten.it/" TargetMode="External" /><Relationship Id="rId26" Type="http://schemas.openxmlformats.org/officeDocument/2006/relationships/hyperlink" Target="http://www.eurotopten.it/" TargetMode="External" /><Relationship Id="rId27" Type="http://schemas.openxmlformats.org/officeDocument/2006/relationships/hyperlink" Target="http://www.eurotopten.it/" TargetMode="External" /><Relationship Id="rId28" Type="http://schemas.openxmlformats.org/officeDocument/2006/relationships/hyperlink" Target="http://www.eurotopten.it/" TargetMode="External" /><Relationship Id="rId29" Type="http://schemas.openxmlformats.org/officeDocument/2006/relationships/hyperlink" Target="http://www.eurotopten.it/" TargetMode="External" /><Relationship Id="rId30" Type="http://schemas.openxmlformats.org/officeDocument/2006/relationships/hyperlink" Target="http://www.eurotopten.it/" TargetMode="External" /><Relationship Id="rId31" Type="http://schemas.openxmlformats.org/officeDocument/2006/relationships/hyperlink" Target="http://www.eurotopten.it/" TargetMode="External" /><Relationship Id="rId32" Type="http://schemas.openxmlformats.org/officeDocument/2006/relationships/hyperlink" Target="http://www.eurotopten.it/" TargetMode="External" /><Relationship Id="rId33" Type="http://schemas.openxmlformats.org/officeDocument/2006/relationships/hyperlink" Target="http://www.eurotopten.it/" TargetMode="External" /><Relationship Id="rId34" Type="http://schemas.openxmlformats.org/officeDocument/2006/relationships/hyperlink" Target="http://www.eurotopten.it/" TargetMode="External" /><Relationship Id="rId35" Type="http://schemas.openxmlformats.org/officeDocument/2006/relationships/hyperlink" Target="http://www.eurotopten.it/" TargetMode="External" /><Relationship Id="rId36" Type="http://schemas.openxmlformats.org/officeDocument/2006/relationships/hyperlink" Target="http://www.eurotopten.it/" TargetMode="External" /><Relationship Id="rId37" Type="http://schemas.openxmlformats.org/officeDocument/2006/relationships/hyperlink" Target="http://www.eurotopten.it/" TargetMode="External" /><Relationship Id="rId38" Type="http://schemas.openxmlformats.org/officeDocument/2006/relationships/hyperlink" Target="http://www.eurotopten.it/" TargetMode="External" /><Relationship Id="rId39" Type="http://schemas.openxmlformats.org/officeDocument/2006/relationships/drawing" Target="../drawings/drawing1.xml" /><Relationship Id="rId4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ten.ch/" TargetMode="External" /><Relationship Id="rId2" Type="http://schemas.openxmlformats.org/officeDocument/2006/relationships/hyperlink" Target="http://www.topten.ch/" TargetMode="External" /><Relationship Id="rId3" Type="http://schemas.openxmlformats.org/officeDocument/2006/relationships/hyperlink" Target="http://www.topten.ch/" TargetMode="External" /><Relationship Id="rId4" Type="http://schemas.openxmlformats.org/officeDocument/2006/relationships/hyperlink" Target="http://www.topten.ch/" TargetMode="External" /><Relationship Id="rId5" Type="http://schemas.openxmlformats.org/officeDocument/2006/relationships/hyperlink" Target="http://www.topten.ch/" TargetMode="External" /><Relationship Id="rId6" Type="http://schemas.openxmlformats.org/officeDocument/2006/relationships/hyperlink" Target="http://www.topten.ch/" TargetMode="External" /><Relationship Id="rId7" Type="http://schemas.openxmlformats.org/officeDocument/2006/relationships/comments" Target="../comments6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4">
      <selection activeCell="C31" sqref="C31"/>
    </sheetView>
  </sheetViews>
  <sheetFormatPr defaultColWidth="11.421875" defaultRowHeight="12.75"/>
  <cols>
    <col min="2" max="2" width="117.421875" style="0" customWidth="1"/>
  </cols>
  <sheetData>
    <row r="1" s="2" customFormat="1" ht="18">
      <c r="A1" s="2" t="s">
        <v>587</v>
      </c>
    </row>
    <row r="3" s="1" customFormat="1" ht="12.75">
      <c r="A3" s="1" t="s">
        <v>570</v>
      </c>
    </row>
    <row r="4" spans="1:2" s="29" customFormat="1" ht="12.75">
      <c r="A4" s="27" t="s">
        <v>584</v>
      </c>
      <c r="B4" s="28"/>
    </row>
    <row r="5" spans="1:2" s="29" customFormat="1" ht="12.75">
      <c r="A5" s="30" t="s">
        <v>583</v>
      </c>
      <c r="B5" s="31"/>
    </row>
    <row r="6" spans="1:2" s="29" customFormat="1" ht="12.75">
      <c r="A6" s="35" t="s">
        <v>625</v>
      </c>
      <c r="B6" s="31"/>
    </row>
    <row r="7" spans="1:2" s="29" customFormat="1" ht="12.75">
      <c r="A7" s="32" t="s">
        <v>626</v>
      </c>
      <c r="B7" s="33"/>
    </row>
    <row r="9" s="1" customFormat="1" ht="12.75">
      <c r="A9" s="1" t="s">
        <v>571</v>
      </c>
    </row>
    <row r="10" spans="1:2" ht="12.75">
      <c r="A10" s="15" t="s">
        <v>549</v>
      </c>
      <c r="B10" s="15" t="s">
        <v>572</v>
      </c>
    </row>
    <row r="11" spans="1:2" ht="12.75">
      <c r="A11" s="15" t="s">
        <v>550</v>
      </c>
      <c r="B11" s="15" t="s">
        <v>573</v>
      </c>
    </row>
    <row r="12" spans="1:2" ht="12.75">
      <c r="A12" s="15" t="s">
        <v>551</v>
      </c>
      <c r="B12" s="15" t="s">
        <v>574</v>
      </c>
    </row>
    <row r="13" spans="1:2" ht="12.75">
      <c r="A13" s="15" t="s">
        <v>552</v>
      </c>
      <c r="B13" s="15" t="s">
        <v>576</v>
      </c>
    </row>
    <row r="14" spans="1:2" ht="12.75">
      <c r="A14" s="15" t="s">
        <v>553</v>
      </c>
      <c r="B14" s="15" t="s">
        <v>577</v>
      </c>
    </row>
    <row r="15" spans="1:2" ht="12.75">
      <c r="A15" s="15" t="s">
        <v>579</v>
      </c>
      <c r="B15" s="15" t="s">
        <v>582</v>
      </c>
    </row>
    <row r="16" spans="1:2" ht="12.75">
      <c r="A16" s="15" t="s">
        <v>580</v>
      </c>
      <c r="B16" s="15" t="s">
        <v>581</v>
      </c>
    </row>
    <row r="17" spans="1:2" ht="12.75">
      <c r="A17" s="15" t="s">
        <v>554</v>
      </c>
      <c r="B17" s="15" t="s">
        <v>647</v>
      </c>
    </row>
    <row r="18" spans="1:2" ht="12.75">
      <c r="A18" s="15" t="s">
        <v>585</v>
      </c>
      <c r="B18" s="15" t="s">
        <v>586</v>
      </c>
    </row>
    <row r="19" spans="1:2" ht="12.75">
      <c r="A19" s="15" t="s">
        <v>555</v>
      </c>
      <c r="B19" s="15" t="s">
        <v>578</v>
      </c>
    </row>
    <row r="20" spans="1:2" ht="12.75">
      <c r="A20" s="48" t="s">
        <v>559</v>
      </c>
      <c r="B20" s="48" t="s">
        <v>653</v>
      </c>
    </row>
    <row r="22" ht="12.75">
      <c r="A22" s="1" t="s">
        <v>627</v>
      </c>
    </row>
    <row r="23" spans="1:2" ht="12.75">
      <c r="A23" s="40" t="s">
        <v>628</v>
      </c>
      <c r="B23" s="41"/>
    </row>
    <row r="24" spans="1:2" ht="12.75">
      <c r="A24" s="42" t="s">
        <v>650</v>
      </c>
      <c r="B24" s="43"/>
    </row>
    <row r="25" spans="1:2" ht="12.75">
      <c r="A25" s="42" t="s">
        <v>629</v>
      </c>
      <c r="B25" s="43"/>
    </row>
    <row r="26" spans="1:2" s="29" customFormat="1" ht="12.75">
      <c r="A26" s="30" t="s">
        <v>635</v>
      </c>
      <c r="B26" s="31"/>
    </row>
    <row r="27" spans="1:2" ht="12.75">
      <c r="A27" s="42" t="s">
        <v>643</v>
      </c>
      <c r="B27" s="43"/>
    </row>
    <row r="28" spans="1:2" ht="12.75">
      <c r="A28" s="42"/>
      <c r="B28" s="43" t="s">
        <v>644</v>
      </c>
    </row>
    <row r="29" spans="1:2" ht="12.75">
      <c r="A29" s="42"/>
      <c r="B29" s="43" t="s">
        <v>638</v>
      </c>
    </row>
    <row r="30" spans="1:2" ht="12.75">
      <c r="A30" s="42"/>
      <c r="B30" s="43" t="s">
        <v>639</v>
      </c>
    </row>
    <row r="31" spans="1:2" ht="12.75">
      <c r="A31" s="42"/>
      <c r="B31" s="43" t="s">
        <v>640</v>
      </c>
    </row>
    <row r="32" spans="1:2" ht="12.75">
      <c r="A32" s="42"/>
      <c r="B32" s="43" t="s">
        <v>641</v>
      </c>
    </row>
    <row r="33" spans="1:2" ht="12.75">
      <c r="A33" s="42"/>
      <c r="B33" s="43" t="s">
        <v>642</v>
      </c>
    </row>
    <row r="34" spans="1:2" s="29" customFormat="1" ht="12.75">
      <c r="A34" s="42"/>
      <c r="B34" s="47" t="s">
        <v>651</v>
      </c>
    </row>
    <row r="35" spans="1:2" s="29" customFormat="1" ht="12.75">
      <c r="A35" s="42"/>
      <c r="B35" s="44" t="s">
        <v>652</v>
      </c>
    </row>
    <row r="36" spans="1:2" ht="12.75">
      <c r="A36" s="42"/>
      <c r="B36" s="43" t="s">
        <v>636</v>
      </c>
    </row>
    <row r="37" spans="1:2" ht="12.75">
      <c r="A37" s="45"/>
      <c r="B37" s="46" t="s">
        <v>637</v>
      </c>
    </row>
    <row r="39" s="1" customFormat="1" ht="12.75">
      <c r="A39" s="1" t="s">
        <v>645</v>
      </c>
    </row>
    <row r="40" spans="1:2" ht="12.75">
      <c r="A40" s="40" t="s">
        <v>648</v>
      </c>
      <c r="B40" s="41"/>
    </row>
    <row r="41" spans="1:2" ht="12.75">
      <c r="A41" s="42" t="s">
        <v>646</v>
      </c>
      <c r="B41" s="43"/>
    </row>
    <row r="42" spans="1:2" ht="12.75">
      <c r="A42" s="45" t="s">
        <v>649</v>
      </c>
      <c r="B42" s="46"/>
    </row>
  </sheetData>
  <printOptions/>
  <pageMargins left="0.75" right="0.75" top="0.78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9">
      <selection activeCell="G89" sqref="G89"/>
    </sheetView>
  </sheetViews>
  <sheetFormatPr defaultColWidth="11.421875" defaultRowHeight="12.75"/>
  <cols>
    <col min="1" max="1" width="14.28125" style="325" customWidth="1"/>
    <col min="2" max="2" width="22.8515625" style="326" customWidth="1"/>
    <col min="3" max="3" width="50.7109375" style="326" bestFit="1" customWidth="1"/>
    <col min="4" max="4" width="10.8515625" style="326" customWidth="1"/>
    <col min="5" max="5" width="11.421875" style="326" customWidth="1"/>
    <col min="6" max="6" width="13.140625" style="326" customWidth="1"/>
    <col min="7" max="16384" width="11.421875" style="326" customWidth="1"/>
  </cols>
  <sheetData>
    <row r="1" s="324" customFormat="1" ht="18">
      <c r="A1" s="323" t="s">
        <v>445</v>
      </c>
    </row>
    <row r="3" spans="1:3" ht="12.75">
      <c r="A3" s="327"/>
      <c r="C3" s="326" t="s">
        <v>446</v>
      </c>
    </row>
    <row r="5" s="329" customFormat="1" ht="15.75">
      <c r="A5" s="328" t="s">
        <v>545</v>
      </c>
    </row>
    <row r="6" spans="1:8" s="330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555</v>
      </c>
      <c r="H6" s="13" t="s">
        <v>558</v>
      </c>
    </row>
    <row r="7" spans="1:6" ht="12.75">
      <c r="A7" s="331"/>
      <c r="B7" s="332"/>
      <c r="C7" s="332"/>
      <c r="D7" s="332"/>
      <c r="E7" s="332"/>
      <c r="F7" s="332"/>
    </row>
    <row r="8" spans="1:8" ht="12.75">
      <c r="A8" s="333">
        <v>38869</v>
      </c>
      <c r="B8" s="332" t="s">
        <v>773</v>
      </c>
      <c r="C8" s="332" t="s">
        <v>774</v>
      </c>
      <c r="D8" s="334">
        <v>25000</v>
      </c>
      <c r="E8" s="332">
        <f>D8*3</f>
        <v>75000</v>
      </c>
      <c r="F8" s="332">
        <v>1</v>
      </c>
      <c r="G8" s="326">
        <f>10/1000*E8</f>
        <v>750</v>
      </c>
      <c r="H8" s="326">
        <f>G8*F8</f>
        <v>750</v>
      </c>
    </row>
    <row r="9" spans="1:8" ht="12.75">
      <c r="A9" s="333">
        <v>38869</v>
      </c>
      <c r="B9" s="332" t="s">
        <v>775</v>
      </c>
      <c r="C9" s="332" t="s">
        <v>776</v>
      </c>
      <c r="D9" s="334">
        <v>3500000</v>
      </c>
      <c r="E9" s="332">
        <f aca="true" t="shared" si="0" ref="E9:E72">D9*3</f>
        <v>10500000</v>
      </c>
      <c r="F9" s="332">
        <v>1</v>
      </c>
      <c r="G9" s="326">
        <f aca="true" t="shared" si="1" ref="G9:G72">10/1000*E9</f>
        <v>105000</v>
      </c>
      <c r="H9" s="326">
        <f aca="true" t="shared" si="2" ref="H9:H72">G9*F9</f>
        <v>105000</v>
      </c>
    </row>
    <row r="10" spans="1:8" ht="12.75">
      <c r="A10" s="333">
        <v>38878</v>
      </c>
      <c r="B10" s="332" t="s">
        <v>779</v>
      </c>
      <c r="C10" s="332" t="s">
        <v>780</v>
      </c>
      <c r="D10" s="334">
        <v>142549</v>
      </c>
      <c r="E10" s="332">
        <f t="shared" si="0"/>
        <v>427647</v>
      </c>
      <c r="F10" s="332">
        <v>1</v>
      </c>
      <c r="G10" s="326">
        <f t="shared" si="1"/>
        <v>4276.47</v>
      </c>
      <c r="H10" s="326">
        <f t="shared" si="2"/>
        <v>4276.47</v>
      </c>
    </row>
    <row r="11" spans="1:8" ht="12.75">
      <c r="A11" s="333">
        <v>38893</v>
      </c>
      <c r="B11" s="335" t="s">
        <v>781</v>
      </c>
      <c r="C11" s="332" t="s">
        <v>782</v>
      </c>
      <c r="D11" s="334">
        <v>305000</v>
      </c>
      <c r="E11" s="332">
        <f t="shared" si="0"/>
        <v>915000</v>
      </c>
      <c r="F11" s="332">
        <v>1</v>
      </c>
      <c r="G11" s="326">
        <f t="shared" si="1"/>
        <v>9150</v>
      </c>
      <c r="H11" s="326">
        <f t="shared" si="2"/>
        <v>9150</v>
      </c>
    </row>
    <row r="12" spans="1:8" ht="12.75">
      <c r="A12" s="333">
        <v>38961</v>
      </c>
      <c r="B12" s="332" t="s">
        <v>783</v>
      </c>
      <c r="C12" s="332" t="s">
        <v>784</v>
      </c>
      <c r="D12" s="334">
        <v>1000000</v>
      </c>
      <c r="E12" s="332">
        <f t="shared" si="0"/>
        <v>3000000</v>
      </c>
      <c r="F12" s="332">
        <v>1</v>
      </c>
      <c r="G12" s="326">
        <f t="shared" si="1"/>
        <v>30000</v>
      </c>
      <c r="H12" s="326">
        <f t="shared" si="2"/>
        <v>30000</v>
      </c>
    </row>
    <row r="13" spans="1:8" ht="12.75">
      <c r="A13" s="333">
        <v>38961</v>
      </c>
      <c r="B13" s="332" t="s">
        <v>785</v>
      </c>
      <c r="C13" s="332" t="s">
        <v>786</v>
      </c>
      <c r="D13" s="334">
        <v>3723142</v>
      </c>
      <c r="E13" s="332">
        <f t="shared" si="0"/>
        <v>11169426</v>
      </c>
      <c r="F13" s="332">
        <v>1</v>
      </c>
      <c r="G13" s="326">
        <f t="shared" si="1"/>
        <v>111694.26000000001</v>
      </c>
      <c r="H13" s="326">
        <f t="shared" si="2"/>
        <v>111694.26000000001</v>
      </c>
    </row>
    <row r="14" spans="1:8" ht="12.75">
      <c r="A14" s="333">
        <v>38961</v>
      </c>
      <c r="B14" s="332" t="s">
        <v>787</v>
      </c>
      <c r="C14" s="332" t="s">
        <v>788</v>
      </c>
      <c r="D14" s="334">
        <v>125000</v>
      </c>
      <c r="E14" s="332">
        <f t="shared" si="0"/>
        <v>375000</v>
      </c>
      <c r="F14" s="332">
        <v>1</v>
      </c>
      <c r="G14" s="326">
        <f t="shared" si="1"/>
        <v>3750</v>
      </c>
      <c r="H14" s="326">
        <f t="shared" si="2"/>
        <v>3750</v>
      </c>
    </row>
    <row r="15" spans="1:8" ht="12.75">
      <c r="A15" s="333">
        <v>38987</v>
      </c>
      <c r="B15" s="332" t="s">
        <v>789</v>
      </c>
      <c r="C15" s="332" t="s">
        <v>790</v>
      </c>
      <c r="D15" s="334">
        <v>66600</v>
      </c>
      <c r="E15" s="332">
        <f t="shared" si="0"/>
        <v>199800</v>
      </c>
      <c r="F15" s="332">
        <v>1</v>
      </c>
      <c r="G15" s="326">
        <f t="shared" si="1"/>
        <v>1998</v>
      </c>
      <c r="H15" s="326">
        <f t="shared" si="2"/>
        <v>1998</v>
      </c>
    </row>
    <row r="16" spans="1:8" ht="12.75">
      <c r="A16" s="333">
        <v>38990</v>
      </c>
      <c r="B16" s="332" t="s">
        <v>777</v>
      </c>
      <c r="C16" s="332" t="s">
        <v>778</v>
      </c>
      <c r="D16" s="334">
        <v>570000</v>
      </c>
      <c r="E16" s="332">
        <f t="shared" si="0"/>
        <v>1710000</v>
      </c>
      <c r="F16" s="332">
        <v>1</v>
      </c>
      <c r="G16" s="326">
        <f t="shared" si="1"/>
        <v>17100</v>
      </c>
      <c r="H16" s="326">
        <f t="shared" si="2"/>
        <v>17100</v>
      </c>
    </row>
    <row r="17" spans="1:8" ht="12.75">
      <c r="A17" s="333">
        <v>38990</v>
      </c>
      <c r="B17" s="332" t="s">
        <v>791</v>
      </c>
      <c r="C17" s="332" t="s">
        <v>792</v>
      </c>
      <c r="D17" s="332">
        <v>5200</v>
      </c>
      <c r="E17" s="332">
        <f t="shared" si="0"/>
        <v>15600</v>
      </c>
      <c r="F17" s="332">
        <v>1</v>
      </c>
      <c r="G17" s="326">
        <f t="shared" si="1"/>
        <v>156</v>
      </c>
      <c r="H17" s="326">
        <f t="shared" si="2"/>
        <v>156</v>
      </c>
    </row>
    <row r="18" spans="1:8" ht="12.75">
      <c r="A18" s="333">
        <v>39055</v>
      </c>
      <c r="B18" s="332" t="s">
        <v>793</v>
      </c>
      <c r="C18" s="332" t="s">
        <v>794</v>
      </c>
      <c r="D18" s="334">
        <v>62480</v>
      </c>
      <c r="E18" s="332">
        <f t="shared" si="0"/>
        <v>187440</v>
      </c>
      <c r="F18" s="332">
        <v>1</v>
      </c>
      <c r="G18" s="326">
        <f t="shared" si="1"/>
        <v>1874.4</v>
      </c>
      <c r="H18" s="326">
        <f t="shared" si="2"/>
        <v>1874.4</v>
      </c>
    </row>
    <row r="19" spans="1:8" ht="12.75">
      <c r="A19" s="333">
        <v>39055</v>
      </c>
      <c r="B19" s="332" t="s">
        <v>795</v>
      </c>
      <c r="C19" s="332" t="s">
        <v>796</v>
      </c>
      <c r="D19" s="334">
        <v>86662</v>
      </c>
      <c r="E19" s="332">
        <f t="shared" si="0"/>
        <v>259986</v>
      </c>
      <c r="F19" s="332">
        <v>1</v>
      </c>
      <c r="G19" s="326">
        <f t="shared" si="1"/>
        <v>2599.86</v>
      </c>
      <c r="H19" s="326">
        <f t="shared" si="2"/>
        <v>2599.86</v>
      </c>
    </row>
    <row r="20" spans="1:8" ht="12.75">
      <c r="A20" s="333">
        <v>39055</v>
      </c>
      <c r="B20" s="332" t="s">
        <v>797</v>
      </c>
      <c r="C20" s="332" t="s">
        <v>798</v>
      </c>
      <c r="D20" s="334">
        <v>280000</v>
      </c>
      <c r="E20" s="332">
        <f t="shared" si="0"/>
        <v>840000</v>
      </c>
      <c r="F20" s="332">
        <v>1</v>
      </c>
      <c r="G20" s="326">
        <f t="shared" si="1"/>
        <v>8400</v>
      </c>
      <c r="H20" s="326">
        <f t="shared" si="2"/>
        <v>8400</v>
      </c>
    </row>
    <row r="21" spans="1:8" ht="12.75">
      <c r="A21" s="333">
        <v>39055</v>
      </c>
      <c r="B21" s="332" t="s">
        <v>799</v>
      </c>
      <c r="C21" s="332" t="s">
        <v>800</v>
      </c>
      <c r="D21" s="334">
        <v>55000</v>
      </c>
      <c r="E21" s="332">
        <f t="shared" si="0"/>
        <v>165000</v>
      </c>
      <c r="F21" s="332">
        <v>1</v>
      </c>
      <c r="G21" s="326">
        <f t="shared" si="1"/>
        <v>1650</v>
      </c>
      <c r="H21" s="326">
        <f t="shared" si="2"/>
        <v>1650</v>
      </c>
    </row>
    <row r="22" spans="1:8" ht="12.75">
      <c r="A22" s="333">
        <v>39055</v>
      </c>
      <c r="B22" s="332" t="s">
        <v>801</v>
      </c>
      <c r="C22" s="332" t="s">
        <v>802</v>
      </c>
      <c r="D22" s="334">
        <v>165320</v>
      </c>
      <c r="E22" s="332">
        <f t="shared" si="0"/>
        <v>495960</v>
      </c>
      <c r="F22" s="332">
        <v>1</v>
      </c>
      <c r="G22" s="326">
        <f t="shared" si="1"/>
        <v>4959.6</v>
      </c>
      <c r="H22" s="326">
        <f t="shared" si="2"/>
        <v>4959.6</v>
      </c>
    </row>
    <row r="23" spans="1:8" ht="12.75">
      <c r="A23" s="333">
        <v>39055</v>
      </c>
      <c r="B23" s="332" t="s">
        <v>803</v>
      </c>
      <c r="C23" s="332" t="s">
        <v>804</v>
      </c>
      <c r="D23" s="334">
        <v>150000</v>
      </c>
      <c r="E23" s="332">
        <f t="shared" si="0"/>
        <v>450000</v>
      </c>
      <c r="F23" s="332">
        <v>1</v>
      </c>
      <c r="G23" s="326">
        <f t="shared" si="1"/>
        <v>4500</v>
      </c>
      <c r="H23" s="326">
        <f t="shared" si="2"/>
        <v>4500</v>
      </c>
    </row>
    <row r="24" spans="1:8" ht="12.75">
      <c r="A24" s="333">
        <v>39055</v>
      </c>
      <c r="B24" s="332" t="s">
        <v>805</v>
      </c>
      <c r="C24" s="332" t="s">
        <v>804</v>
      </c>
      <c r="D24" s="334">
        <v>36761</v>
      </c>
      <c r="E24" s="332">
        <f t="shared" si="0"/>
        <v>110283</v>
      </c>
      <c r="F24" s="332">
        <v>1</v>
      </c>
      <c r="G24" s="326">
        <f t="shared" si="1"/>
        <v>1102.83</v>
      </c>
      <c r="H24" s="326">
        <f t="shared" si="2"/>
        <v>1102.83</v>
      </c>
    </row>
    <row r="25" spans="1:8" ht="12.75">
      <c r="A25" s="333">
        <v>39055</v>
      </c>
      <c r="B25" s="332" t="s">
        <v>806</v>
      </c>
      <c r="C25" s="332" t="s">
        <v>804</v>
      </c>
      <c r="D25" s="334">
        <v>34860</v>
      </c>
      <c r="E25" s="332">
        <f t="shared" si="0"/>
        <v>104580</v>
      </c>
      <c r="F25" s="332">
        <v>1</v>
      </c>
      <c r="G25" s="326">
        <f t="shared" si="1"/>
        <v>1045.8</v>
      </c>
      <c r="H25" s="326">
        <f t="shared" si="2"/>
        <v>1045.8</v>
      </c>
    </row>
    <row r="26" spans="1:8" ht="15.75" customHeight="1">
      <c r="A26" s="333">
        <v>39055</v>
      </c>
      <c r="B26" s="332" t="s">
        <v>807</v>
      </c>
      <c r="C26" s="332" t="s">
        <v>808</v>
      </c>
      <c r="D26" s="334">
        <v>145874</v>
      </c>
      <c r="E26" s="332">
        <f t="shared" si="0"/>
        <v>437622</v>
      </c>
      <c r="F26" s="332">
        <v>1</v>
      </c>
      <c r="G26" s="326">
        <f t="shared" si="1"/>
        <v>4376.22</v>
      </c>
      <c r="H26" s="326">
        <f t="shared" si="2"/>
        <v>4376.22</v>
      </c>
    </row>
    <row r="27" spans="1:8" ht="15.75" customHeight="1">
      <c r="A27" s="333">
        <v>39055</v>
      </c>
      <c r="B27" s="332" t="s">
        <v>809</v>
      </c>
      <c r="C27" s="332" t="s">
        <v>810</v>
      </c>
      <c r="D27" s="334">
        <v>289825</v>
      </c>
      <c r="E27" s="332">
        <f t="shared" si="0"/>
        <v>869475</v>
      </c>
      <c r="F27" s="332">
        <v>1</v>
      </c>
      <c r="G27" s="326">
        <f t="shared" si="1"/>
        <v>8694.75</v>
      </c>
      <c r="H27" s="326">
        <f t="shared" si="2"/>
        <v>8694.75</v>
      </c>
    </row>
    <row r="28" spans="1:8" ht="15.75" customHeight="1">
      <c r="A28" s="333">
        <v>39055</v>
      </c>
      <c r="B28" s="332" t="s">
        <v>811</v>
      </c>
      <c r="C28" s="332" t="s">
        <v>812</v>
      </c>
      <c r="D28" s="334">
        <v>214870</v>
      </c>
      <c r="E28" s="332">
        <f t="shared" si="0"/>
        <v>644610</v>
      </c>
      <c r="F28" s="332">
        <v>1</v>
      </c>
      <c r="G28" s="326">
        <f t="shared" si="1"/>
        <v>6446.1</v>
      </c>
      <c r="H28" s="326">
        <f t="shared" si="2"/>
        <v>6446.1</v>
      </c>
    </row>
    <row r="29" spans="1:8" ht="15.75" customHeight="1">
      <c r="A29" s="333">
        <v>39055</v>
      </c>
      <c r="B29" s="332" t="s">
        <v>813</v>
      </c>
      <c r="C29" s="332" t="s">
        <v>798</v>
      </c>
      <c r="D29" s="334">
        <v>125000</v>
      </c>
      <c r="E29" s="332">
        <f t="shared" si="0"/>
        <v>375000</v>
      </c>
      <c r="F29" s="332">
        <v>1</v>
      </c>
      <c r="G29" s="326">
        <f t="shared" si="1"/>
        <v>3750</v>
      </c>
      <c r="H29" s="326">
        <f t="shared" si="2"/>
        <v>3750</v>
      </c>
    </row>
    <row r="30" spans="1:8" ht="15.75" customHeight="1">
      <c r="A30" s="333">
        <v>39055</v>
      </c>
      <c r="B30" s="332" t="s">
        <v>814</v>
      </c>
      <c r="C30" s="332" t="s">
        <v>815</v>
      </c>
      <c r="D30" s="334">
        <v>352187</v>
      </c>
      <c r="E30" s="332">
        <f t="shared" si="0"/>
        <v>1056561</v>
      </c>
      <c r="F30" s="332">
        <v>1</v>
      </c>
      <c r="G30" s="326">
        <f t="shared" si="1"/>
        <v>10565.61</v>
      </c>
      <c r="H30" s="326">
        <f t="shared" si="2"/>
        <v>10565.61</v>
      </c>
    </row>
    <row r="31" spans="1:8" ht="15.75" customHeight="1">
      <c r="A31" s="333">
        <v>39055</v>
      </c>
      <c r="B31" s="332" t="s">
        <v>816</v>
      </c>
      <c r="C31" s="332" t="s">
        <v>817</v>
      </c>
      <c r="D31" s="334">
        <v>115000</v>
      </c>
      <c r="E31" s="332">
        <f t="shared" si="0"/>
        <v>345000</v>
      </c>
      <c r="F31" s="332">
        <v>1</v>
      </c>
      <c r="G31" s="326">
        <f t="shared" si="1"/>
        <v>3450</v>
      </c>
      <c r="H31" s="326">
        <f t="shared" si="2"/>
        <v>3450</v>
      </c>
    </row>
    <row r="32" spans="1:8" ht="12.75">
      <c r="A32" s="333">
        <v>39058</v>
      </c>
      <c r="B32" s="332" t="s">
        <v>818</v>
      </c>
      <c r="C32" s="332" t="s">
        <v>819</v>
      </c>
      <c r="D32" s="334">
        <v>60000</v>
      </c>
      <c r="E32" s="332">
        <f t="shared" si="0"/>
        <v>180000</v>
      </c>
      <c r="F32" s="332">
        <v>1</v>
      </c>
      <c r="G32" s="326">
        <f t="shared" si="1"/>
        <v>1800</v>
      </c>
      <c r="H32" s="326">
        <f t="shared" si="2"/>
        <v>1800</v>
      </c>
    </row>
    <row r="33" spans="1:8" ht="12.75">
      <c r="A33" s="333">
        <v>39059</v>
      </c>
      <c r="B33" s="332" t="s">
        <v>820</v>
      </c>
      <c r="C33" s="332" t="s">
        <v>821</v>
      </c>
      <c r="D33" s="332">
        <v>2000</v>
      </c>
      <c r="E33" s="332">
        <f t="shared" si="0"/>
        <v>6000</v>
      </c>
      <c r="F33" s="332">
        <v>1</v>
      </c>
      <c r="G33" s="326">
        <f t="shared" si="1"/>
        <v>60</v>
      </c>
      <c r="H33" s="326">
        <f t="shared" si="2"/>
        <v>60</v>
      </c>
    </row>
    <row r="34" spans="1:8" ht="12.75">
      <c r="A34" s="333">
        <v>39059</v>
      </c>
      <c r="B34" s="332" t="s">
        <v>822</v>
      </c>
      <c r="C34" s="332" t="s">
        <v>823</v>
      </c>
      <c r="D34" s="334">
        <v>23350</v>
      </c>
      <c r="E34" s="332">
        <f t="shared" si="0"/>
        <v>70050</v>
      </c>
      <c r="F34" s="332">
        <v>1</v>
      </c>
      <c r="G34" s="326">
        <f t="shared" si="1"/>
        <v>700.5</v>
      </c>
      <c r="H34" s="326">
        <f t="shared" si="2"/>
        <v>700.5</v>
      </c>
    </row>
    <row r="35" spans="1:8" ht="12.75">
      <c r="A35" s="333">
        <v>39059</v>
      </c>
      <c r="B35" s="332" t="s">
        <v>447</v>
      </c>
      <c r="C35" s="332" t="s">
        <v>448</v>
      </c>
      <c r="D35" s="334">
        <v>32175</v>
      </c>
      <c r="E35" s="332">
        <f t="shared" si="0"/>
        <v>96525</v>
      </c>
      <c r="F35" s="332">
        <v>1</v>
      </c>
      <c r="G35" s="326">
        <f t="shared" si="1"/>
        <v>965.25</v>
      </c>
      <c r="H35" s="326">
        <f t="shared" si="2"/>
        <v>965.25</v>
      </c>
    </row>
    <row r="36" spans="1:8" ht="12.75">
      <c r="A36" s="333">
        <v>39060</v>
      </c>
      <c r="B36" s="332" t="s">
        <v>781</v>
      </c>
      <c r="C36" s="332" t="s">
        <v>824</v>
      </c>
      <c r="D36" s="334">
        <v>305000</v>
      </c>
      <c r="E36" s="332">
        <f t="shared" si="0"/>
        <v>915000</v>
      </c>
      <c r="F36" s="332">
        <v>1</v>
      </c>
      <c r="G36" s="326">
        <f t="shared" si="1"/>
        <v>9150</v>
      </c>
      <c r="H36" s="326">
        <f t="shared" si="2"/>
        <v>9150</v>
      </c>
    </row>
    <row r="37" spans="1:8" ht="12.75">
      <c r="A37" s="333">
        <v>39066</v>
      </c>
      <c r="B37" s="332" t="s">
        <v>449</v>
      </c>
      <c r="C37" s="332" t="s">
        <v>450</v>
      </c>
      <c r="D37" s="334">
        <v>33000</v>
      </c>
      <c r="E37" s="332">
        <f t="shared" si="0"/>
        <v>99000</v>
      </c>
      <c r="F37" s="332">
        <v>1</v>
      </c>
      <c r="G37" s="326">
        <f t="shared" si="1"/>
        <v>990</v>
      </c>
      <c r="H37" s="326">
        <f t="shared" si="2"/>
        <v>990</v>
      </c>
    </row>
    <row r="38" spans="1:8" ht="12.75">
      <c r="A38" s="333">
        <v>39111</v>
      </c>
      <c r="B38" s="332" t="s">
        <v>451</v>
      </c>
      <c r="C38" s="332" t="s">
        <v>452</v>
      </c>
      <c r="D38" s="334">
        <v>60000</v>
      </c>
      <c r="E38" s="332">
        <f t="shared" si="0"/>
        <v>180000</v>
      </c>
      <c r="F38" s="332">
        <v>1</v>
      </c>
      <c r="G38" s="326">
        <f t="shared" si="1"/>
        <v>1800</v>
      </c>
      <c r="H38" s="326">
        <f t="shared" si="2"/>
        <v>1800</v>
      </c>
    </row>
    <row r="39" spans="1:8" ht="12.75">
      <c r="A39" s="333">
        <v>39113</v>
      </c>
      <c r="B39" s="332" t="s">
        <v>453</v>
      </c>
      <c r="C39" s="332" t="s">
        <v>454</v>
      </c>
      <c r="D39" s="334">
        <v>4800</v>
      </c>
      <c r="E39" s="332">
        <f t="shared" si="0"/>
        <v>14400</v>
      </c>
      <c r="F39" s="332">
        <v>1</v>
      </c>
      <c r="G39" s="326">
        <f t="shared" si="1"/>
        <v>144</v>
      </c>
      <c r="H39" s="326">
        <f t="shared" si="2"/>
        <v>144</v>
      </c>
    </row>
    <row r="40" spans="1:8" ht="12.75">
      <c r="A40" s="333">
        <v>39120</v>
      </c>
      <c r="B40" s="332" t="s">
        <v>455</v>
      </c>
      <c r="C40" s="332" t="s">
        <v>456</v>
      </c>
      <c r="D40" s="334">
        <v>200000</v>
      </c>
      <c r="E40" s="332">
        <f t="shared" si="0"/>
        <v>600000</v>
      </c>
      <c r="F40" s="332">
        <v>1</v>
      </c>
      <c r="G40" s="326">
        <f t="shared" si="1"/>
        <v>6000</v>
      </c>
      <c r="H40" s="326">
        <f t="shared" si="2"/>
        <v>6000</v>
      </c>
    </row>
    <row r="41" spans="1:8" ht="12.75">
      <c r="A41" s="333">
        <v>39123</v>
      </c>
      <c r="B41" s="332" t="s">
        <v>457</v>
      </c>
      <c r="C41" s="332" t="s">
        <v>458</v>
      </c>
      <c r="D41" s="334">
        <v>34792</v>
      </c>
      <c r="E41" s="332">
        <f t="shared" si="0"/>
        <v>104376</v>
      </c>
      <c r="F41" s="332">
        <v>1</v>
      </c>
      <c r="G41" s="326">
        <f t="shared" si="1"/>
        <v>1043.76</v>
      </c>
      <c r="H41" s="326">
        <f t="shared" si="2"/>
        <v>1043.76</v>
      </c>
    </row>
    <row r="42" spans="1:8" ht="12.75">
      <c r="A42" s="333">
        <v>39127</v>
      </c>
      <c r="B42" s="332" t="s">
        <v>459</v>
      </c>
      <c r="C42" s="332" t="s">
        <v>460</v>
      </c>
      <c r="D42" s="334">
        <v>700</v>
      </c>
      <c r="E42" s="332">
        <f t="shared" si="0"/>
        <v>2100</v>
      </c>
      <c r="F42" s="332">
        <v>1</v>
      </c>
      <c r="G42" s="326">
        <f t="shared" si="1"/>
        <v>21</v>
      </c>
      <c r="H42" s="326">
        <f t="shared" si="2"/>
        <v>21</v>
      </c>
    </row>
    <row r="43" spans="1:8" ht="12.75">
      <c r="A43" s="333">
        <v>39134</v>
      </c>
      <c r="B43" s="332" t="s">
        <v>461</v>
      </c>
      <c r="C43" s="332" t="s">
        <v>776</v>
      </c>
      <c r="D43" s="334">
        <v>17805</v>
      </c>
      <c r="E43" s="332">
        <f t="shared" si="0"/>
        <v>53415</v>
      </c>
      <c r="F43" s="332">
        <v>1</v>
      </c>
      <c r="G43" s="326">
        <f t="shared" si="1"/>
        <v>534.15</v>
      </c>
      <c r="H43" s="326">
        <f t="shared" si="2"/>
        <v>534.15</v>
      </c>
    </row>
    <row r="44" spans="1:8" ht="12.75">
      <c r="A44" s="333">
        <v>39134</v>
      </c>
      <c r="B44" s="332" t="s">
        <v>457</v>
      </c>
      <c r="C44" s="332" t="s">
        <v>462</v>
      </c>
      <c r="D44" s="334">
        <v>34792</v>
      </c>
      <c r="E44" s="332">
        <f t="shared" si="0"/>
        <v>104376</v>
      </c>
      <c r="F44" s="332">
        <v>1</v>
      </c>
      <c r="G44" s="326">
        <f t="shared" si="1"/>
        <v>1043.76</v>
      </c>
      <c r="H44" s="326">
        <f t="shared" si="2"/>
        <v>1043.76</v>
      </c>
    </row>
    <row r="45" spans="1:8" ht="12.75">
      <c r="A45" s="333">
        <v>39134</v>
      </c>
      <c r="B45" s="332" t="s">
        <v>463</v>
      </c>
      <c r="C45" s="332" t="s">
        <v>464</v>
      </c>
      <c r="D45" s="334">
        <v>17803</v>
      </c>
      <c r="E45" s="332">
        <f t="shared" si="0"/>
        <v>53409</v>
      </c>
      <c r="F45" s="332">
        <v>1</v>
      </c>
      <c r="G45" s="326">
        <f t="shared" si="1"/>
        <v>534.09</v>
      </c>
      <c r="H45" s="326">
        <f t="shared" si="2"/>
        <v>534.09</v>
      </c>
    </row>
    <row r="46" spans="1:8" ht="12.75">
      <c r="A46" s="333">
        <v>39135</v>
      </c>
      <c r="B46" s="332" t="s">
        <v>465</v>
      </c>
      <c r="C46" s="332" t="s">
        <v>466</v>
      </c>
      <c r="D46" s="334">
        <v>1700</v>
      </c>
      <c r="E46" s="332">
        <f t="shared" si="0"/>
        <v>5100</v>
      </c>
      <c r="F46" s="332">
        <v>1</v>
      </c>
      <c r="G46" s="326">
        <f t="shared" si="1"/>
        <v>51</v>
      </c>
      <c r="H46" s="326">
        <f t="shared" si="2"/>
        <v>51</v>
      </c>
    </row>
    <row r="47" spans="1:8" ht="12.75">
      <c r="A47" s="333">
        <v>39137</v>
      </c>
      <c r="B47" s="332" t="s">
        <v>457</v>
      </c>
      <c r="C47" s="332" t="s">
        <v>467</v>
      </c>
      <c r="D47" s="334">
        <v>34792</v>
      </c>
      <c r="E47" s="332">
        <f t="shared" si="0"/>
        <v>104376</v>
      </c>
      <c r="F47" s="332">
        <v>1</v>
      </c>
      <c r="G47" s="326">
        <f t="shared" si="1"/>
        <v>1043.76</v>
      </c>
      <c r="H47" s="326">
        <f t="shared" si="2"/>
        <v>1043.76</v>
      </c>
    </row>
    <row r="48" spans="1:8" ht="12.75">
      <c r="A48" s="333">
        <v>39141</v>
      </c>
      <c r="B48" s="332" t="s">
        <v>468</v>
      </c>
      <c r="C48" s="332" t="s">
        <v>469</v>
      </c>
      <c r="D48" s="334">
        <v>5300</v>
      </c>
      <c r="E48" s="332">
        <f t="shared" si="0"/>
        <v>15900</v>
      </c>
      <c r="F48" s="332">
        <v>1</v>
      </c>
      <c r="G48" s="326">
        <f t="shared" si="1"/>
        <v>159</v>
      </c>
      <c r="H48" s="326">
        <f t="shared" si="2"/>
        <v>159</v>
      </c>
    </row>
    <row r="49" spans="1:8" ht="12.75">
      <c r="A49" s="333">
        <v>39141</v>
      </c>
      <c r="B49" s="332" t="s">
        <v>470</v>
      </c>
      <c r="C49" s="332" t="s">
        <v>471</v>
      </c>
      <c r="D49" s="334">
        <v>12500</v>
      </c>
      <c r="E49" s="332">
        <f t="shared" si="0"/>
        <v>37500</v>
      </c>
      <c r="F49" s="332">
        <v>1</v>
      </c>
      <c r="G49" s="326">
        <f t="shared" si="1"/>
        <v>375</v>
      </c>
      <c r="H49" s="326">
        <f t="shared" si="2"/>
        <v>375</v>
      </c>
    </row>
    <row r="50" spans="1:8" ht="12.75">
      <c r="A50" s="333">
        <v>39142</v>
      </c>
      <c r="B50" s="332" t="s">
        <v>472</v>
      </c>
      <c r="C50" s="332" t="s">
        <v>473</v>
      </c>
      <c r="D50" s="334">
        <v>33000</v>
      </c>
      <c r="E50" s="332">
        <f t="shared" si="0"/>
        <v>99000</v>
      </c>
      <c r="F50" s="332">
        <v>1</v>
      </c>
      <c r="G50" s="326">
        <f t="shared" si="1"/>
        <v>990</v>
      </c>
      <c r="H50" s="326">
        <f t="shared" si="2"/>
        <v>990</v>
      </c>
    </row>
    <row r="51" spans="1:8" ht="12.75">
      <c r="A51" s="333">
        <v>39143</v>
      </c>
      <c r="B51" s="332" t="s">
        <v>820</v>
      </c>
      <c r="C51" s="332" t="s">
        <v>474</v>
      </c>
      <c r="D51" s="334">
        <v>2000</v>
      </c>
      <c r="E51" s="332">
        <f t="shared" si="0"/>
        <v>6000</v>
      </c>
      <c r="F51" s="332">
        <v>1</v>
      </c>
      <c r="G51" s="326">
        <f t="shared" si="1"/>
        <v>60</v>
      </c>
      <c r="H51" s="326">
        <f t="shared" si="2"/>
        <v>60</v>
      </c>
    </row>
    <row r="52" spans="1:8" ht="12.75">
      <c r="A52" s="333">
        <v>39143</v>
      </c>
      <c r="B52" s="332" t="s">
        <v>475</v>
      </c>
      <c r="C52" s="332" t="s">
        <v>476</v>
      </c>
      <c r="D52" s="334">
        <v>16050</v>
      </c>
      <c r="E52" s="332">
        <f t="shared" si="0"/>
        <v>48150</v>
      </c>
      <c r="F52" s="332">
        <v>1</v>
      </c>
      <c r="G52" s="326">
        <f t="shared" si="1"/>
        <v>481.5</v>
      </c>
      <c r="H52" s="326">
        <f t="shared" si="2"/>
        <v>481.5</v>
      </c>
    </row>
    <row r="53" spans="1:8" ht="12.75">
      <c r="A53" s="333">
        <v>39143</v>
      </c>
      <c r="B53" s="332" t="s">
        <v>477</v>
      </c>
      <c r="C53" s="332" t="s">
        <v>478</v>
      </c>
      <c r="D53" s="334">
        <v>14187</v>
      </c>
      <c r="E53" s="332">
        <f t="shared" si="0"/>
        <v>42561</v>
      </c>
      <c r="F53" s="332">
        <v>1</v>
      </c>
      <c r="G53" s="326">
        <f t="shared" si="1"/>
        <v>425.61</v>
      </c>
      <c r="H53" s="326">
        <f t="shared" si="2"/>
        <v>425.61</v>
      </c>
    </row>
    <row r="54" spans="1:8" ht="12.75">
      <c r="A54" s="333">
        <v>39172</v>
      </c>
      <c r="B54" s="332" t="s">
        <v>479</v>
      </c>
      <c r="C54" s="332" t="s">
        <v>480</v>
      </c>
      <c r="D54" s="334">
        <v>2800</v>
      </c>
      <c r="E54" s="332">
        <f t="shared" si="0"/>
        <v>8400</v>
      </c>
      <c r="F54" s="332">
        <v>1</v>
      </c>
      <c r="G54" s="326">
        <f t="shared" si="1"/>
        <v>84</v>
      </c>
      <c r="H54" s="326">
        <f t="shared" si="2"/>
        <v>84</v>
      </c>
    </row>
    <row r="55" spans="1:8" ht="12.75">
      <c r="A55" s="333">
        <v>39190</v>
      </c>
      <c r="B55" s="332" t="s">
        <v>481</v>
      </c>
      <c r="C55" s="332" t="s">
        <v>482</v>
      </c>
      <c r="D55" s="334">
        <v>305000</v>
      </c>
      <c r="E55" s="332">
        <f t="shared" si="0"/>
        <v>915000</v>
      </c>
      <c r="F55" s="332">
        <v>1</v>
      </c>
      <c r="G55" s="326">
        <f t="shared" si="1"/>
        <v>9150</v>
      </c>
      <c r="H55" s="326">
        <f t="shared" si="2"/>
        <v>9150</v>
      </c>
    </row>
    <row r="56" spans="1:8" ht="12.75">
      <c r="A56" s="333">
        <v>39225</v>
      </c>
      <c r="B56" s="332" t="s">
        <v>449</v>
      </c>
      <c r="C56" s="332" t="s">
        <v>483</v>
      </c>
      <c r="D56" s="334">
        <v>33000</v>
      </c>
      <c r="E56" s="332">
        <f t="shared" si="0"/>
        <v>99000</v>
      </c>
      <c r="F56" s="332">
        <v>1</v>
      </c>
      <c r="G56" s="326">
        <f t="shared" si="1"/>
        <v>990</v>
      </c>
      <c r="H56" s="326">
        <f t="shared" si="2"/>
        <v>990</v>
      </c>
    </row>
    <row r="57" spans="1:8" ht="12.75">
      <c r="A57" s="333">
        <v>39233</v>
      </c>
      <c r="B57" s="332" t="s">
        <v>484</v>
      </c>
      <c r="C57" s="332" t="s">
        <v>485</v>
      </c>
      <c r="D57" s="334">
        <v>5000</v>
      </c>
      <c r="E57" s="332">
        <f t="shared" si="0"/>
        <v>15000</v>
      </c>
      <c r="F57" s="332">
        <v>1</v>
      </c>
      <c r="G57" s="326">
        <f t="shared" si="1"/>
        <v>150</v>
      </c>
      <c r="H57" s="326">
        <f t="shared" si="2"/>
        <v>150</v>
      </c>
    </row>
    <row r="58" spans="1:8" ht="12.75">
      <c r="A58" s="333">
        <v>39244</v>
      </c>
      <c r="B58" s="332" t="s">
        <v>486</v>
      </c>
      <c r="C58" s="332" t="s">
        <v>487</v>
      </c>
      <c r="D58" s="334">
        <v>750000</v>
      </c>
      <c r="E58" s="332">
        <f t="shared" si="0"/>
        <v>2250000</v>
      </c>
      <c r="F58" s="332">
        <v>1</v>
      </c>
      <c r="G58" s="326">
        <f t="shared" si="1"/>
        <v>22500</v>
      </c>
      <c r="H58" s="326">
        <f t="shared" si="2"/>
        <v>22500</v>
      </c>
    </row>
    <row r="59" spans="1:8" ht="12.75">
      <c r="A59" s="333">
        <v>39245</v>
      </c>
      <c r="B59" s="332" t="s">
        <v>488</v>
      </c>
      <c r="C59" s="332" t="s">
        <v>489</v>
      </c>
      <c r="D59" s="334">
        <v>42766</v>
      </c>
      <c r="E59" s="332">
        <f t="shared" si="0"/>
        <v>128298</v>
      </c>
      <c r="F59" s="332">
        <v>1</v>
      </c>
      <c r="G59" s="326">
        <f t="shared" si="1"/>
        <v>1282.98</v>
      </c>
      <c r="H59" s="326">
        <f t="shared" si="2"/>
        <v>1282.98</v>
      </c>
    </row>
    <row r="60" spans="1:8" ht="12.75">
      <c r="A60" s="333">
        <v>39245</v>
      </c>
      <c r="B60" s="332" t="s">
        <v>490</v>
      </c>
      <c r="C60" s="332" t="s">
        <v>487</v>
      </c>
      <c r="D60" s="334">
        <v>29087</v>
      </c>
      <c r="E60" s="332">
        <f t="shared" si="0"/>
        <v>87261</v>
      </c>
      <c r="F60" s="332">
        <v>1</v>
      </c>
      <c r="G60" s="326">
        <f t="shared" si="1"/>
        <v>872.61</v>
      </c>
      <c r="H60" s="326">
        <f t="shared" si="2"/>
        <v>872.61</v>
      </c>
    </row>
    <row r="61" spans="1:8" ht="12.75">
      <c r="A61" s="333">
        <v>39357</v>
      </c>
      <c r="B61" s="332" t="s">
        <v>491</v>
      </c>
      <c r="C61" s="332" t="s">
        <v>458</v>
      </c>
      <c r="D61" s="334">
        <v>54417</v>
      </c>
      <c r="E61" s="332">
        <f t="shared" si="0"/>
        <v>163251</v>
      </c>
      <c r="F61" s="332">
        <v>1</v>
      </c>
      <c r="G61" s="326">
        <f t="shared" si="1"/>
        <v>1632.51</v>
      </c>
      <c r="H61" s="326">
        <f t="shared" si="2"/>
        <v>1632.51</v>
      </c>
    </row>
    <row r="62" spans="1:8" ht="12.75">
      <c r="A62" s="333">
        <v>39129</v>
      </c>
      <c r="B62" s="332" t="s">
        <v>797</v>
      </c>
      <c r="C62" s="332" t="s">
        <v>776</v>
      </c>
      <c r="D62" s="334">
        <v>247248</v>
      </c>
      <c r="E62" s="332">
        <f t="shared" si="0"/>
        <v>741744</v>
      </c>
      <c r="F62" s="332">
        <v>1</v>
      </c>
      <c r="G62" s="326">
        <f t="shared" si="1"/>
        <v>7417.4400000000005</v>
      </c>
      <c r="H62" s="326">
        <f t="shared" si="2"/>
        <v>7417.4400000000005</v>
      </c>
    </row>
    <row r="63" spans="1:8" ht="12.75">
      <c r="A63" s="333">
        <v>39339</v>
      </c>
      <c r="B63" s="332" t="s">
        <v>492</v>
      </c>
      <c r="C63" s="332" t="s">
        <v>493</v>
      </c>
      <c r="D63" s="334">
        <v>500000</v>
      </c>
      <c r="E63" s="332">
        <f t="shared" si="0"/>
        <v>1500000</v>
      </c>
      <c r="F63" s="332">
        <v>2</v>
      </c>
      <c r="G63" s="326">
        <f t="shared" si="1"/>
        <v>15000</v>
      </c>
      <c r="H63" s="326">
        <f t="shared" si="2"/>
        <v>30000</v>
      </c>
    </row>
    <row r="64" spans="1:8" ht="12.75">
      <c r="A64" s="333">
        <v>39365</v>
      </c>
      <c r="B64" s="332" t="s">
        <v>816</v>
      </c>
      <c r="C64" s="332" t="s">
        <v>494</v>
      </c>
      <c r="D64" s="334">
        <v>107981</v>
      </c>
      <c r="E64" s="332">
        <f t="shared" si="0"/>
        <v>323943</v>
      </c>
      <c r="F64" s="332">
        <v>1</v>
      </c>
      <c r="G64" s="326">
        <f t="shared" si="1"/>
        <v>3239.4300000000003</v>
      </c>
      <c r="H64" s="326">
        <f t="shared" si="2"/>
        <v>3239.4300000000003</v>
      </c>
    </row>
    <row r="65" spans="1:8" ht="12.75">
      <c r="A65" s="333">
        <v>39384</v>
      </c>
      <c r="B65" s="332" t="s">
        <v>781</v>
      </c>
      <c r="C65" s="332" t="s">
        <v>495</v>
      </c>
      <c r="D65" s="334">
        <v>292634</v>
      </c>
      <c r="E65" s="332">
        <f t="shared" si="0"/>
        <v>877902</v>
      </c>
      <c r="F65" s="332">
        <v>1</v>
      </c>
      <c r="G65" s="326">
        <f t="shared" si="1"/>
        <v>8779.02</v>
      </c>
      <c r="H65" s="326">
        <f t="shared" si="2"/>
        <v>8779.02</v>
      </c>
    </row>
    <row r="66" spans="1:8" ht="12.75">
      <c r="A66" s="333">
        <v>39385</v>
      </c>
      <c r="B66" s="332" t="s">
        <v>496</v>
      </c>
      <c r="C66" s="332" t="s">
        <v>497</v>
      </c>
      <c r="D66" s="334">
        <v>500000</v>
      </c>
      <c r="E66" s="332">
        <f t="shared" si="0"/>
        <v>1500000</v>
      </c>
      <c r="F66" s="332">
        <v>1</v>
      </c>
      <c r="G66" s="326">
        <f t="shared" si="1"/>
        <v>15000</v>
      </c>
      <c r="H66" s="326">
        <f t="shared" si="2"/>
        <v>15000</v>
      </c>
    </row>
    <row r="67" spans="1:8" ht="12.75">
      <c r="A67" s="333">
        <v>39420</v>
      </c>
      <c r="B67" s="332" t="s">
        <v>807</v>
      </c>
      <c r="C67" s="332" t="s">
        <v>808</v>
      </c>
      <c r="D67" s="334">
        <v>143453</v>
      </c>
      <c r="E67" s="332">
        <f t="shared" si="0"/>
        <v>430359</v>
      </c>
      <c r="F67" s="332">
        <v>1</v>
      </c>
      <c r="G67" s="326">
        <f t="shared" si="1"/>
        <v>4303.59</v>
      </c>
      <c r="H67" s="326">
        <f t="shared" si="2"/>
        <v>4303.59</v>
      </c>
    </row>
    <row r="68" spans="1:8" ht="12.75">
      <c r="A68" s="333">
        <v>39433</v>
      </c>
      <c r="B68" s="332" t="s">
        <v>816</v>
      </c>
      <c r="C68" s="332" t="s">
        <v>498</v>
      </c>
      <c r="D68" s="334">
        <v>107981</v>
      </c>
      <c r="E68" s="332">
        <f t="shared" si="0"/>
        <v>323943</v>
      </c>
      <c r="F68" s="332">
        <v>1</v>
      </c>
      <c r="G68" s="326">
        <f t="shared" si="1"/>
        <v>3239.4300000000003</v>
      </c>
      <c r="H68" s="326">
        <f t="shared" si="2"/>
        <v>3239.4300000000003</v>
      </c>
    </row>
    <row r="69" spans="1:8" ht="12.75">
      <c r="A69" s="333">
        <v>39456</v>
      </c>
      <c r="B69" s="332" t="s">
        <v>499</v>
      </c>
      <c r="C69" s="332" t="s">
        <v>500</v>
      </c>
      <c r="D69" s="334">
        <v>22870</v>
      </c>
      <c r="E69" s="332">
        <f t="shared" si="0"/>
        <v>68610</v>
      </c>
      <c r="F69" s="332">
        <v>1</v>
      </c>
      <c r="G69" s="326">
        <f t="shared" si="1"/>
        <v>686.1</v>
      </c>
      <c r="H69" s="326">
        <f t="shared" si="2"/>
        <v>686.1</v>
      </c>
    </row>
    <row r="70" spans="1:8" ht="12.75">
      <c r="A70" s="333">
        <v>39456</v>
      </c>
      <c r="B70" s="332" t="s">
        <v>501</v>
      </c>
      <c r="C70" s="332" t="s">
        <v>500</v>
      </c>
      <c r="D70" s="334">
        <v>36570</v>
      </c>
      <c r="E70" s="332">
        <f t="shared" si="0"/>
        <v>109710</v>
      </c>
      <c r="F70" s="332">
        <v>1</v>
      </c>
      <c r="G70" s="326">
        <f t="shared" si="1"/>
        <v>1097.1000000000001</v>
      </c>
      <c r="H70" s="326">
        <f t="shared" si="2"/>
        <v>1097.1000000000001</v>
      </c>
    </row>
    <row r="71" spans="1:8" ht="12.75">
      <c r="A71" s="333">
        <v>39456</v>
      </c>
      <c r="B71" s="332" t="s">
        <v>502</v>
      </c>
      <c r="C71" s="332" t="s">
        <v>500</v>
      </c>
      <c r="D71" s="334">
        <v>37860</v>
      </c>
      <c r="E71" s="332">
        <f t="shared" si="0"/>
        <v>113580</v>
      </c>
      <c r="F71" s="332">
        <v>1</v>
      </c>
      <c r="G71" s="326">
        <f t="shared" si="1"/>
        <v>1135.8</v>
      </c>
      <c r="H71" s="326">
        <f t="shared" si="2"/>
        <v>1135.8</v>
      </c>
    </row>
    <row r="72" spans="1:8" ht="12.75">
      <c r="A72" s="333">
        <v>39458</v>
      </c>
      <c r="B72" s="332" t="s">
        <v>503</v>
      </c>
      <c r="C72" s="332" t="s">
        <v>500</v>
      </c>
      <c r="D72" s="334">
        <v>71670</v>
      </c>
      <c r="E72" s="332">
        <f t="shared" si="0"/>
        <v>215010</v>
      </c>
      <c r="F72" s="332">
        <v>1</v>
      </c>
      <c r="G72" s="326">
        <f t="shared" si="1"/>
        <v>2150.1</v>
      </c>
      <c r="H72" s="326">
        <f t="shared" si="2"/>
        <v>2150.1</v>
      </c>
    </row>
    <row r="73" spans="1:8" ht="12.75">
      <c r="A73" s="333">
        <v>39458</v>
      </c>
      <c r="B73" s="332" t="s">
        <v>504</v>
      </c>
      <c r="C73" s="332" t="s">
        <v>500</v>
      </c>
      <c r="D73" s="334">
        <v>38860</v>
      </c>
      <c r="E73" s="332">
        <f aca="true" t="shared" si="3" ref="E73:E87">D73*3</f>
        <v>116580</v>
      </c>
      <c r="F73" s="332">
        <v>1</v>
      </c>
      <c r="G73" s="326">
        <f aca="true" t="shared" si="4" ref="G73:G87">10/1000*E73</f>
        <v>1165.8</v>
      </c>
      <c r="H73" s="326">
        <f aca="true" t="shared" si="5" ref="H73:H87">G73*F73</f>
        <v>1165.8</v>
      </c>
    </row>
    <row r="74" spans="1:8" ht="12.75">
      <c r="A74" s="333">
        <v>39475</v>
      </c>
      <c r="B74" s="332" t="s">
        <v>797</v>
      </c>
      <c r="C74" s="332" t="s">
        <v>505</v>
      </c>
      <c r="D74" s="334">
        <v>247248</v>
      </c>
      <c r="E74" s="332">
        <f t="shared" si="3"/>
        <v>741744</v>
      </c>
      <c r="F74" s="332">
        <v>1</v>
      </c>
      <c r="G74" s="326">
        <f t="shared" si="4"/>
        <v>7417.4400000000005</v>
      </c>
      <c r="H74" s="326">
        <f t="shared" si="5"/>
        <v>7417.4400000000005</v>
      </c>
    </row>
    <row r="75" spans="1:8" ht="12.75">
      <c r="A75" s="333">
        <v>39477</v>
      </c>
      <c r="B75" s="332" t="s">
        <v>506</v>
      </c>
      <c r="C75" s="332" t="s">
        <v>507</v>
      </c>
      <c r="D75" s="334">
        <v>73950</v>
      </c>
      <c r="E75" s="332">
        <f t="shared" si="3"/>
        <v>221850</v>
      </c>
      <c r="F75" s="332">
        <v>1</v>
      </c>
      <c r="G75" s="326">
        <f t="shared" si="4"/>
        <v>2218.5</v>
      </c>
      <c r="H75" s="326">
        <f t="shared" si="5"/>
        <v>2218.5</v>
      </c>
    </row>
    <row r="76" spans="1:8" ht="12.75">
      <c r="A76" s="333">
        <v>39477</v>
      </c>
      <c r="B76" s="332" t="s">
        <v>508</v>
      </c>
      <c r="C76" s="332" t="s">
        <v>509</v>
      </c>
      <c r="D76" s="334">
        <v>14100</v>
      </c>
      <c r="E76" s="332">
        <f t="shared" si="3"/>
        <v>42300</v>
      </c>
      <c r="F76" s="332">
        <v>1</v>
      </c>
      <c r="G76" s="326">
        <f t="shared" si="4"/>
        <v>423</v>
      </c>
      <c r="H76" s="326">
        <f t="shared" si="5"/>
        <v>423</v>
      </c>
    </row>
    <row r="77" spans="1:8" ht="12.75">
      <c r="A77" s="333">
        <v>39477</v>
      </c>
      <c r="B77" s="332" t="s">
        <v>510</v>
      </c>
      <c r="C77" s="332" t="s">
        <v>511</v>
      </c>
      <c r="D77" s="334">
        <v>30500</v>
      </c>
      <c r="E77" s="332">
        <f t="shared" si="3"/>
        <v>91500</v>
      </c>
      <c r="F77" s="332">
        <v>1</v>
      </c>
      <c r="G77" s="326">
        <f t="shared" si="4"/>
        <v>915</v>
      </c>
      <c r="H77" s="326">
        <f t="shared" si="5"/>
        <v>915</v>
      </c>
    </row>
    <row r="78" spans="1:8" ht="12.75">
      <c r="A78" s="333">
        <v>39477</v>
      </c>
      <c r="B78" s="332" t="s">
        <v>512</v>
      </c>
      <c r="C78" s="332" t="s">
        <v>513</v>
      </c>
      <c r="D78" s="334">
        <v>62250</v>
      </c>
      <c r="E78" s="332">
        <f t="shared" si="3"/>
        <v>186750</v>
      </c>
      <c r="F78" s="332">
        <v>1</v>
      </c>
      <c r="G78" s="326">
        <f t="shared" si="4"/>
        <v>1867.5</v>
      </c>
      <c r="H78" s="326">
        <f t="shared" si="5"/>
        <v>1867.5</v>
      </c>
    </row>
    <row r="79" spans="1:8" ht="12.75">
      <c r="A79" s="333">
        <v>39477</v>
      </c>
      <c r="B79" s="332" t="s">
        <v>514</v>
      </c>
      <c r="C79" s="332" t="s">
        <v>507</v>
      </c>
      <c r="D79" s="334">
        <v>37560</v>
      </c>
      <c r="E79" s="332">
        <f t="shared" si="3"/>
        <v>112680</v>
      </c>
      <c r="F79" s="332">
        <v>1</v>
      </c>
      <c r="G79" s="326">
        <f t="shared" si="4"/>
        <v>1126.8</v>
      </c>
      <c r="H79" s="326">
        <f t="shared" si="5"/>
        <v>1126.8</v>
      </c>
    </row>
    <row r="80" spans="1:8" ht="12.75">
      <c r="A80" s="333">
        <v>39477</v>
      </c>
      <c r="B80" s="332" t="s">
        <v>515</v>
      </c>
      <c r="C80" s="332" t="s">
        <v>507</v>
      </c>
      <c r="D80" s="334">
        <v>446850</v>
      </c>
      <c r="E80" s="332">
        <f t="shared" si="3"/>
        <v>1340550</v>
      </c>
      <c r="F80" s="332">
        <v>1</v>
      </c>
      <c r="G80" s="326">
        <f t="shared" si="4"/>
        <v>13405.5</v>
      </c>
      <c r="H80" s="326">
        <f t="shared" si="5"/>
        <v>13405.5</v>
      </c>
    </row>
    <row r="81" spans="1:8" ht="12.75">
      <c r="A81" s="333">
        <v>39477</v>
      </c>
      <c r="B81" s="332" t="s">
        <v>516</v>
      </c>
      <c r="C81" s="332" t="s">
        <v>517</v>
      </c>
      <c r="D81" s="334">
        <v>1500</v>
      </c>
      <c r="E81" s="332">
        <f t="shared" si="3"/>
        <v>4500</v>
      </c>
      <c r="F81" s="332">
        <v>1</v>
      </c>
      <c r="G81" s="326">
        <f t="shared" si="4"/>
        <v>45</v>
      </c>
      <c r="H81" s="326">
        <f t="shared" si="5"/>
        <v>45</v>
      </c>
    </row>
    <row r="82" spans="1:8" ht="12.75">
      <c r="A82" s="333">
        <v>39477</v>
      </c>
      <c r="B82" s="332" t="s">
        <v>518</v>
      </c>
      <c r="C82" s="332" t="s">
        <v>517</v>
      </c>
      <c r="D82" s="334">
        <v>23700</v>
      </c>
      <c r="E82" s="336">
        <f t="shared" si="3"/>
        <v>71100</v>
      </c>
      <c r="F82" s="332">
        <v>1</v>
      </c>
      <c r="G82" s="326">
        <f t="shared" si="4"/>
        <v>711</v>
      </c>
      <c r="H82" s="326">
        <f t="shared" si="5"/>
        <v>711</v>
      </c>
    </row>
    <row r="83" spans="1:8" ht="12.75">
      <c r="A83" s="333">
        <v>39479</v>
      </c>
      <c r="B83" s="332" t="s">
        <v>519</v>
      </c>
      <c r="C83" s="332" t="s">
        <v>520</v>
      </c>
      <c r="D83" s="334">
        <v>40288</v>
      </c>
      <c r="E83" s="332">
        <f t="shared" si="3"/>
        <v>120864</v>
      </c>
      <c r="F83" s="332">
        <v>1</v>
      </c>
      <c r="G83" s="326">
        <f t="shared" si="4"/>
        <v>1208.64</v>
      </c>
      <c r="H83" s="326">
        <f t="shared" si="5"/>
        <v>1208.64</v>
      </c>
    </row>
    <row r="84" spans="1:8" ht="12.75">
      <c r="A84" s="333">
        <v>39480</v>
      </c>
      <c r="B84" s="332" t="s">
        <v>488</v>
      </c>
      <c r="C84" s="332" t="s">
        <v>520</v>
      </c>
      <c r="D84" s="334">
        <v>37049</v>
      </c>
      <c r="E84" s="332">
        <f t="shared" si="3"/>
        <v>111147</v>
      </c>
      <c r="F84" s="332">
        <v>1</v>
      </c>
      <c r="G84" s="326">
        <f t="shared" si="4"/>
        <v>1111.47</v>
      </c>
      <c r="H84" s="326">
        <f t="shared" si="5"/>
        <v>1111.47</v>
      </c>
    </row>
    <row r="85" spans="1:8" ht="12.75">
      <c r="A85" s="333">
        <v>39485</v>
      </c>
      <c r="B85" s="332" t="s">
        <v>521</v>
      </c>
      <c r="C85" s="332" t="s">
        <v>522</v>
      </c>
      <c r="D85" s="334">
        <v>55942</v>
      </c>
      <c r="E85" s="332">
        <f t="shared" si="3"/>
        <v>167826</v>
      </c>
      <c r="F85" s="332">
        <v>1</v>
      </c>
      <c r="G85" s="326">
        <f t="shared" si="4"/>
        <v>1678.26</v>
      </c>
      <c r="H85" s="326">
        <f t="shared" si="5"/>
        <v>1678.26</v>
      </c>
    </row>
    <row r="86" spans="1:8" ht="12.75">
      <c r="A86" s="333">
        <v>39507</v>
      </c>
      <c r="B86" s="332" t="s">
        <v>523</v>
      </c>
      <c r="C86" s="332" t="s">
        <v>524</v>
      </c>
      <c r="D86" s="334">
        <v>154578</v>
      </c>
      <c r="E86" s="332">
        <f t="shared" si="3"/>
        <v>463734</v>
      </c>
      <c r="F86" s="332">
        <v>4</v>
      </c>
      <c r="G86" s="326">
        <f t="shared" si="4"/>
        <v>4637.34</v>
      </c>
      <c r="H86" s="326">
        <f t="shared" si="5"/>
        <v>18549.36</v>
      </c>
    </row>
    <row r="87" spans="1:8" ht="12.75">
      <c r="A87" s="333"/>
      <c r="B87" s="332" t="s">
        <v>797</v>
      </c>
      <c r="C87" s="332" t="s">
        <v>525</v>
      </c>
      <c r="D87" s="334">
        <v>247248</v>
      </c>
      <c r="E87" s="332">
        <f t="shared" si="3"/>
        <v>741744</v>
      </c>
      <c r="F87" s="332">
        <v>1</v>
      </c>
      <c r="G87" s="326">
        <f t="shared" si="4"/>
        <v>7417.4400000000005</v>
      </c>
      <c r="H87" s="326">
        <f t="shared" si="5"/>
        <v>7417.4400000000005</v>
      </c>
    </row>
    <row r="88" spans="1:8" ht="12.75">
      <c r="A88" s="16"/>
      <c r="B88" s="13" t="s">
        <v>566</v>
      </c>
      <c r="C88" s="17"/>
      <c r="D88" s="337">
        <f>SUM(D8:D87)</f>
        <v>17324036</v>
      </c>
      <c r="E88" s="337">
        <f>SUM(E8:E87)</f>
        <v>51972108</v>
      </c>
      <c r="F88" s="337">
        <f>SUM(F8:F87)</f>
        <v>84</v>
      </c>
      <c r="G88" s="337">
        <f>SUM(G8:G87)</f>
        <v>519721.0799999999</v>
      </c>
      <c r="H88" s="337">
        <f>SUM(H8:H87)</f>
        <v>548633.0999999999</v>
      </c>
    </row>
    <row r="90" s="329" customFormat="1" ht="15.75">
      <c r="A90" s="328" t="s">
        <v>546</v>
      </c>
    </row>
    <row r="91" spans="1:8" s="330" customFormat="1" ht="12.75">
      <c r="A91" s="338" t="s">
        <v>549</v>
      </c>
      <c r="B91" s="34" t="s">
        <v>550</v>
      </c>
      <c r="C91" s="34" t="s">
        <v>551</v>
      </c>
      <c r="D91" s="34"/>
      <c r="E91" s="34" t="s">
        <v>579</v>
      </c>
      <c r="F91" s="13" t="s">
        <v>557</v>
      </c>
      <c r="G91" s="13" t="s">
        <v>556</v>
      </c>
      <c r="H91" s="13" t="s">
        <v>558</v>
      </c>
    </row>
    <row r="92" spans="1:8" s="341" customFormat="1" ht="12.75">
      <c r="A92" s="339">
        <v>38850</v>
      </c>
      <c r="B92" s="340" t="s">
        <v>825</v>
      </c>
      <c r="C92" s="340" t="s">
        <v>826</v>
      </c>
      <c r="D92" s="340"/>
      <c r="E92" s="120">
        <v>1500000</v>
      </c>
      <c r="F92" s="340">
        <v>360</v>
      </c>
      <c r="G92" s="341">
        <v>50</v>
      </c>
      <c r="H92" s="341">
        <f aca="true" t="shared" si="6" ref="H92:H99">G92*F92</f>
        <v>18000</v>
      </c>
    </row>
    <row r="93" spans="1:8" s="341" customFormat="1" ht="12.75">
      <c r="A93" s="339">
        <v>38983</v>
      </c>
      <c r="B93" s="340" t="s">
        <v>825</v>
      </c>
      <c r="C93" s="340" t="s">
        <v>827</v>
      </c>
      <c r="D93" s="340"/>
      <c r="E93" s="120">
        <v>1500000</v>
      </c>
      <c r="F93" s="340">
        <v>270</v>
      </c>
      <c r="G93" s="341">
        <v>50</v>
      </c>
      <c r="H93" s="341">
        <f t="shared" si="6"/>
        <v>13500</v>
      </c>
    </row>
    <row r="94" spans="1:8" s="341" customFormat="1" ht="12.75">
      <c r="A94" s="339">
        <v>38985</v>
      </c>
      <c r="B94" s="340" t="s">
        <v>828</v>
      </c>
      <c r="C94" s="340" t="s">
        <v>827</v>
      </c>
      <c r="D94" s="340"/>
      <c r="E94" s="120">
        <v>200000</v>
      </c>
      <c r="F94" s="340">
        <v>60</v>
      </c>
      <c r="G94" s="341">
        <v>50</v>
      </c>
      <c r="H94" s="341">
        <f t="shared" si="6"/>
        <v>3000</v>
      </c>
    </row>
    <row r="95" spans="1:8" s="341" customFormat="1" ht="12.75">
      <c r="A95" s="339">
        <v>39053</v>
      </c>
      <c r="B95" s="340" t="s">
        <v>825</v>
      </c>
      <c r="C95" s="340" t="s">
        <v>829</v>
      </c>
      <c r="D95" s="340"/>
      <c r="E95" s="120">
        <v>1500000</v>
      </c>
      <c r="F95" s="340">
        <v>270</v>
      </c>
      <c r="G95" s="341">
        <v>50</v>
      </c>
      <c r="H95" s="341">
        <f t="shared" si="6"/>
        <v>13500</v>
      </c>
    </row>
    <row r="96" spans="1:8" s="341" customFormat="1" ht="12.75">
      <c r="A96" s="342">
        <v>39055</v>
      </c>
      <c r="B96" s="340" t="s">
        <v>828</v>
      </c>
      <c r="C96" s="340" t="s">
        <v>829</v>
      </c>
      <c r="D96" s="340"/>
      <c r="E96" s="120">
        <v>200000</v>
      </c>
      <c r="F96" s="340">
        <v>60</v>
      </c>
      <c r="G96" s="341">
        <v>50</v>
      </c>
      <c r="H96" s="341">
        <f t="shared" si="6"/>
        <v>3000</v>
      </c>
    </row>
    <row r="97" spans="1:11" s="341" customFormat="1" ht="12.75">
      <c r="A97" s="342">
        <v>39172</v>
      </c>
      <c r="B97" s="340" t="s">
        <v>825</v>
      </c>
      <c r="C97" s="340" t="s">
        <v>526</v>
      </c>
      <c r="D97" s="340"/>
      <c r="E97" s="340">
        <v>1500000</v>
      </c>
      <c r="F97" s="340">
        <v>360</v>
      </c>
      <c r="G97" s="341">
        <v>50</v>
      </c>
      <c r="H97" s="341">
        <f t="shared" si="6"/>
        <v>18000</v>
      </c>
      <c r="J97" s="326"/>
      <c r="K97" s="326"/>
    </row>
    <row r="98" spans="1:11" s="341" customFormat="1" ht="12.75">
      <c r="A98" s="342">
        <v>39433</v>
      </c>
      <c r="B98" s="340" t="s">
        <v>825</v>
      </c>
      <c r="C98" s="340" t="s">
        <v>527</v>
      </c>
      <c r="D98" s="340"/>
      <c r="E98" s="120">
        <v>1500000</v>
      </c>
      <c r="F98" s="340">
        <v>360</v>
      </c>
      <c r="G98" s="341">
        <v>50</v>
      </c>
      <c r="H98" s="341">
        <f t="shared" si="6"/>
        <v>18000</v>
      </c>
      <c r="J98" s="326"/>
      <c r="K98" s="326"/>
    </row>
    <row r="99" spans="1:11" s="341" customFormat="1" ht="12.75">
      <c r="A99" s="342">
        <v>39370</v>
      </c>
      <c r="B99" s="340" t="s">
        <v>528</v>
      </c>
      <c r="C99" s="340" t="s">
        <v>529</v>
      </c>
      <c r="D99" s="340"/>
      <c r="E99" s="120">
        <v>1500000</v>
      </c>
      <c r="F99" s="340">
        <v>360</v>
      </c>
      <c r="G99" s="341">
        <v>50</v>
      </c>
      <c r="H99" s="341">
        <f t="shared" si="6"/>
        <v>18000</v>
      </c>
      <c r="J99" s="326"/>
      <c r="K99" s="326"/>
    </row>
    <row r="100" spans="1:8" ht="12.75">
      <c r="A100" s="16"/>
      <c r="B100" s="13" t="s">
        <v>566</v>
      </c>
      <c r="C100" s="17"/>
      <c r="D100" s="343"/>
      <c r="E100" s="337">
        <f>SUM(E92:E99)</f>
        <v>9400000</v>
      </c>
      <c r="F100" s="337">
        <f>SUM(F92:F99)</f>
        <v>2100</v>
      </c>
      <c r="G100" s="337"/>
      <c r="H100" s="337">
        <f>SUM(H92:H99)</f>
        <v>105000</v>
      </c>
    </row>
    <row r="101" s="341" customFormat="1" ht="12.75">
      <c r="A101" s="344"/>
    </row>
    <row r="102" s="329" customFormat="1" ht="15.75">
      <c r="A102" s="328" t="s">
        <v>547</v>
      </c>
    </row>
    <row r="103" spans="1:8" s="330" customFormat="1" ht="12.75">
      <c r="A103" s="12" t="s">
        <v>549</v>
      </c>
      <c r="B103" s="13" t="s">
        <v>550</v>
      </c>
      <c r="C103" s="13" t="s">
        <v>551</v>
      </c>
      <c r="D103" s="13"/>
      <c r="E103" s="34" t="s">
        <v>580</v>
      </c>
      <c r="F103" s="13" t="s">
        <v>557</v>
      </c>
      <c r="G103" s="13" t="s">
        <v>556</v>
      </c>
      <c r="H103" s="13" t="s">
        <v>558</v>
      </c>
    </row>
    <row r="104" spans="1:8" s="330" customFormat="1" ht="12.75">
      <c r="A104" s="119">
        <v>38851</v>
      </c>
      <c r="B104" s="55" t="s">
        <v>830</v>
      </c>
      <c r="C104" s="55" t="s">
        <v>831</v>
      </c>
      <c r="D104" s="55"/>
      <c r="E104" s="120">
        <v>200000</v>
      </c>
      <c r="F104" s="55">
        <v>30</v>
      </c>
      <c r="G104" s="55">
        <v>20</v>
      </c>
      <c r="H104" s="54">
        <f>F104*G104</f>
        <v>600</v>
      </c>
    </row>
    <row r="105" spans="1:8" s="330" customFormat="1" ht="12.75">
      <c r="A105" s="119">
        <v>38870</v>
      </c>
      <c r="B105" s="55" t="s">
        <v>832</v>
      </c>
      <c r="C105" s="55" t="s">
        <v>833</v>
      </c>
      <c r="D105" s="55"/>
      <c r="E105" s="118">
        <v>130000</v>
      </c>
      <c r="F105" s="55">
        <v>300</v>
      </c>
      <c r="G105" s="55">
        <v>20</v>
      </c>
      <c r="H105" s="54">
        <f aca="true" t="shared" si="7" ref="H105:H110">F105*G105</f>
        <v>6000</v>
      </c>
    </row>
    <row r="106" spans="1:8" s="330" customFormat="1" ht="12.75">
      <c r="A106" s="119">
        <v>38905</v>
      </c>
      <c r="B106" s="55" t="s">
        <v>832</v>
      </c>
      <c r="C106" s="55" t="s">
        <v>833</v>
      </c>
      <c r="D106" s="55"/>
      <c r="E106" s="118">
        <v>130000</v>
      </c>
      <c r="F106" s="55">
        <v>300</v>
      </c>
      <c r="G106" s="55">
        <v>20</v>
      </c>
      <c r="H106" s="54">
        <f t="shared" si="7"/>
        <v>6000</v>
      </c>
    </row>
    <row r="107" spans="1:8" s="330" customFormat="1" ht="12.75">
      <c r="A107" s="119">
        <v>38961</v>
      </c>
      <c r="B107" s="55" t="s">
        <v>832</v>
      </c>
      <c r="C107" s="55" t="s">
        <v>833</v>
      </c>
      <c r="D107" s="55"/>
      <c r="E107" s="118">
        <v>130000</v>
      </c>
      <c r="F107" s="55">
        <v>300</v>
      </c>
      <c r="G107" s="55">
        <v>20</v>
      </c>
      <c r="H107" s="54">
        <f t="shared" si="7"/>
        <v>6000</v>
      </c>
    </row>
    <row r="108" spans="1:8" s="330" customFormat="1" ht="12.75">
      <c r="A108" s="119">
        <v>38996</v>
      </c>
      <c r="B108" s="55" t="s">
        <v>832</v>
      </c>
      <c r="C108" s="55" t="s">
        <v>833</v>
      </c>
      <c r="D108" s="55"/>
      <c r="E108" s="118">
        <v>130000</v>
      </c>
      <c r="F108" s="55">
        <v>300</v>
      </c>
      <c r="G108" s="55">
        <v>20</v>
      </c>
      <c r="H108" s="54">
        <f t="shared" si="7"/>
        <v>6000</v>
      </c>
    </row>
    <row r="109" spans="1:8" s="330" customFormat="1" ht="12.75">
      <c r="A109" s="119">
        <v>39031</v>
      </c>
      <c r="B109" s="55" t="s">
        <v>832</v>
      </c>
      <c r="C109" s="55" t="s">
        <v>833</v>
      </c>
      <c r="D109" s="55"/>
      <c r="E109" s="118">
        <v>130000</v>
      </c>
      <c r="F109" s="55">
        <v>300</v>
      </c>
      <c r="G109" s="55">
        <v>20</v>
      </c>
      <c r="H109" s="54">
        <f t="shared" si="7"/>
        <v>6000</v>
      </c>
    </row>
    <row r="110" spans="1:8" s="330" customFormat="1" ht="12.75">
      <c r="A110" s="119">
        <v>38851</v>
      </c>
      <c r="B110" s="55" t="s">
        <v>834</v>
      </c>
      <c r="C110" s="55" t="s">
        <v>835</v>
      </c>
      <c r="D110" s="55"/>
      <c r="E110" s="118">
        <v>200000</v>
      </c>
      <c r="F110" s="55">
        <v>600</v>
      </c>
      <c r="G110" s="55">
        <v>20</v>
      </c>
      <c r="H110" s="54">
        <f t="shared" si="7"/>
        <v>12000</v>
      </c>
    </row>
    <row r="111" spans="1:8" ht="12.75">
      <c r="A111" s="16"/>
      <c r="B111" s="13" t="s">
        <v>566</v>
      </c>
      <c r="C111" s="17"/>
      <c r="D111" s="17"/>
      <c r="E111" s="64">
        <f>SUM(E104:E110)</f>
        <v>1050000</v>
      </c>
      <c r="F111" s="64">
        <f>SUM(F104:F110)</f>
        <v>2130</v>
      </c>
      <c r="G111" s="64"/>
      <c r="H111" s="64">
        <f>SUM(H104:H110)</f>
        <v>42600</v>
      </c>
    </row>
    <row r="114" spans="1:8" ht="15.75">
      <c r="A114" s="7" t="s">
        <v>836</v>
      </c>
      <c r="B114" s="4"/>
      <c r="C114" s="4"/>
      <c r="D114" s="4"/>
      <c r="E114" s="4"/>
      <c r="F114" s="4"/>
      <c r="G114" s="4"/>
      <c r="H114" s="4"/>
    </row>
    <row r="115" spans="1:8" ht="12.75">
      <c r="A115" s="12" t="s">
        <v>549</v>
      </c>
      <c r="B115" s="13" t="s">
        <v>550</v>
      </c>
      <c r="C115" s="13" t="s">
        <v>551</v>
      </c>
      <c r="D115" s="13"/>
      <c r="E115" s="13" t="s">
        <v>561</v>
      </c>
      <c r="F115" s="13" t="s">
        <v>560</v>
      </c>
      <c r="G115" s="13" t="s">
        <v>559</v>
      </c>
      <c r="H115" s="13" t="s">
        <v>558</v>
      </c>
    </row>
    <row r="116" spans="1:8" ht="12.75">
      <c r="A116" s="345">
        <v>38718</v>
      </c>
      <c r="B116" s="15"/>
      <c r="C116" s="15"/>
      <c r="D116" s="15"/>
      <c r="E116" s="15"/>
      <c r="F116" s="15"/>
      <c r="G116" s="15"/>
      <c r="H116" s="15"/>
    </row>
    <row r="117" spans="1:8" ht="12.75">
      <c r="A117" s="345">
        <v>38749</v>
      </c>
      <c r="B117" s="15"/>
      <c r="C117" s="15"/>
      <c r="D117" s="15"/>
      <c r="E117" s="15"/>
      <c r="F117" s="15"/>
      <c r="G117" s="15"/>
      <c r="H117" s="15"/>
    </row>
    <row r="118" spans="1:8" ht="12.75">
      <c r="A118" s="345" t="s">
        <v>562</v>
      </c>
      <c r="B118" s="26"/>
      <c r="C118" s="15"/>
      <c r="D118" s="15"/>
      <c r="E118" s="15"/>
      <c r="F118" s="15"/>
      <c r="G118" s="15"/>
      <c r="H118" s="15"/>
    </row>
    <row r="119" spans="1:8" ht="12.75">
      <c r="A119" s="345">
        <v>38808</v>
      </c>
      <c r="B119" s="26"/>
      <c r="C119" s="18"/>
      <c r="D119" s="18"/>
      <c r="E119" s="18"/>
      <c r="F119" s="18"/>
      <c r="G119" s="18"/>
      <c r="H119" s="18"/>
    </row>
    <row r="120" spans="1:8" ht="12.75">
      <c r="A120" s="345" t="s">
        <v>563</v>
      </c>
      <c r="B120" s="26" t="s">
        <v>837</v>
      </c>
      <c r="C120" s="18"/>
      <c r="D120" s="18"/>
      <c r="E120" s="121">
        <v>116410</v>
      </c>
      <c r="F120" s="121">
        <v>27685</v>
      </c>
      <c r="G120" s="18">
        <v>0.3</v>
      </c>
      <c r="H120" s="18">
        <f>G120*F120</f>
        <v>8305.5</v>
      </c>
    </row>
    <row r="121" spans="1:8" ht="12.75">
      <c r="A121" s="345">
        <v>38869</v>
      </c>
      <c r="B121" s="26" t="s">
        <v>837</v>
      </c>
      <c r="C121" s="18"/>
      <c r="D121" s="18"/>
      <c r="E121" s="121">
        <v>45812</v>
      </c>
      <c r="F121" s="121">
        <v>11813</v>
      </c>
      <c r="G121" s="18">
        <v>0.3</v>
      </c>
      <c r="H121" s="18">
        <f aca="true" t="shared" si="8" ref="H121:H149">G121*F121</f>
        <v>3543.9</v>
      </c>
    </row>
    <row r="122" spans="1:8" ht="12.75">
      <c r="A122" s="345">
        <v>38899</v>
      </c>
      <c r="B122" s="26" t="s">
        <v>837</v>
      </c>
      <c r="C122" s="18"/>
      <c r="D122" s="18"/>
      <c r="E122" s="121">
        <v>15851</v>
      </c>
      <c r="F122" s="121">
        <v>4478</v>
      </c>
      <c r="G122" s="18">
        <v>0.3</v>
      </c>
      <c r="H122" s="18">
        <f t="shared" si="8"/>
        <v>1343.3999999999999</v>
      </c>
    </row>
    <row r="123" spans="1:8" ht="12.75">
      <c r="A123" s="345">
        <v>38930</v>
      </c>
      <c r="B123" s="26" t="s">
        <v>837</v>
      </c>
      <c r="C123" s="18"/>
      <c r="D123" s="18"/>
      <c r="E123" s="121">
        <v>16763</v>
      </c>
      <c r="F123" s="121">
        <v>5181</v>
      </c>
      <c r="G123" s="18">
        <v>0.3</v>
      </c>
      <c r="H123" s="18">
        <f t="shared" si="8"/>
        <v>1554.3</v>
      </c>
    </row>
    <row r="124" spans="1:8" ht="12.75">
      <c r="A124" s="345">
        <v>38961</v>
      </c>
      <c r="B124" s="26" t="s">
        <v>837</v>
      </c>
      <c r="C124" s="18"/>
      <c r="D124" s="18"/>
      <c r="E124" s="121">
        <v>137126</v>
      </c>
      <c r="F124" s="121">
        <v>29717</v>
      </c>
      <c r="G124" s="18">
        <v>0.3</v>
      </c>
      <c r="H124" s="18">
        <f t="shared" si="8"/>
        <v>8915.1</v>
      </c>
    </row>
    <row r="125" spans="1:8" ht="12.75">
      <c r="A125" s="346" t="s">
        <v>564</v>
      </c>
      <c r="B125" s="122" t="s">
        <v>837</v>
      </c>
      <c r="C125" s="55"/>
      <c r="D125" s="55"/>
      <c r="E125" s="120">
        <v>65318</v>
      </c>
      <c r="F125" s="120">
        <v>15609</v>
      </c>
      <c r="G125" s="55">
        <v>0.3</v>
      </c>
      <c r="H125" s="55">
        <f t="shared" si="8"/>
        <v>4682.7</v>
      </c>
    </row>
    <row r="126" spans="1:8" ht="12.75">
      <c r="A126" s="346">
        <v>39022</v>
      </c>
      <c r="B126" s="122" t="s">
        <v>837</v>
      </c>
      <c r="C126" s="55"/>
      <c r="D126" s="55"/>
      <c r="E126" s="120">
        <v>90265</v>
      </c>
      <c r="F126" s="120">
        <v>24666</v>
      </c>
      <c r="G126" s="55">
        <v>0.3</v>
      </c>
      <c r="H126" s="55">
        <f t="shared" si="8"/>
        <v>7399.799999999999</v>
      </c>
    </row>
    <row r="127" spans="1:8" ht="12.75">
      <c r="A127" s="346">
        <v>39057</v>
      </c>
      <c r="B127" s="122" t="s">
        <v>837</v>
      </c>
      <c r="C127" s="55"/>
      <c r="D127" s="55"/>
      <c r="E127" s="120">
        <v>149585</v>
      </c>
      <c r="F127" s="120">
        <v>40403</v>
      </c>
      <c r="G127" s="55">
        <v>0.3</v>
      </c>
      <c r="H127" s="55">
        <f t="shared" si="8"/>
        <v>12120.9</v>
      </c>
    </row>
    <row r="128" spans="1:8" ht="12.75">
      <c r="A128" s="347">
        <v>39083</v>
      </c>
      <c r="B128" s="122" t="s">
        <v>837</v>
      </c>
      <c r="C128" s="48"/>
      <c r="D128" s="48"/>
      <c r="E128" s="48">
        <v>84465</v>
      </c>
      <c r="F128" s="48">
        <v>24580</v>
      </c>
      <c r="G128" s="55">
        <v>0.3</v>
      </c>
      <c r="H128" s="55">
        <f t="shared" si="8"/>
        <v>7374</v>
      </c>
    </row>
    <row r="129" spans="1:8" ht="12.75">
      <c r="A129" s="347">
        <v>39114</v>
      </c>
      <c r="B129" s="122" t="s">
        <v>837</v>
      </c>
      <c r="C129" s="48"/>
      <c r="D129" s="48"/>
      <c r="E129" s="48">
        <v>76897</v>
      </c>
      <c r="F129" s="48">
        <v>22313</v>
      </c>
      <c r="G129" s="55">
        <v>0.3</v>
      </c>
      <c r="H129" s="55">
        <f t="shared" si="8"/>
        <v>6693.9</v>
      </c>
    </row>
    <row r="130" spans="1:8" ht="12.75">
      <c r="A130" s="347">
        <v>39142</v>
      </c>
      <c r="B130" s="122" t="s">
        <v>837</v>
      </c>
      <c r="C130" s="48"/>
      <c r="D130" s="48"/>
      <c r="E130" s="48">
        <v>72180</v>
      </c>
      <c r="F130" s="48">
        <v>22039</v>
      </c>
      <c r="G130" s="55">
        <v>0.3</v>
      </c>
      <c r="H130" s="55">
        <f t="shared" si="8"/>
        <v>6611.7</v>
      </c>
    </row>
    <row r="131" spans="1:8" ht="12.75">
      <c r="A131" s="347">
        <v>39173</v>
      </c>
      <c r="B131" s="122" t="s">
        <v>837</v>
      </c>
      <c r="C131" s="55"/>
      <c r="D131" s="55"/>
      <c r="E131" s="55">
        <v>116376</v>
      </c>
      <c r="F131" s="55">
        <v>39087</v>
      </c>
      <c r="G131" s="55">
        <v>0.3</v>
      </c>
      <c r="H131" s="55">
        <f t="shared" si="8"/>
        <v>11726.1</v>
      </c>
    </row>
    <row r="132" spans="1:8" ht="12.75">
      <c r="A132" s="347">
        <v>39203</v>
      </c>
      <c r="B132" s="122" t="s">
        <v>837</v>
      </c>
      <c r="C132" s="55"/>
      <c r="D132" s="55"/>
      <c r="E132" s="120">
        <v>50886</v>
      </c>
      <c r="F132" s="120">
        <v>15638</v>
      </c>
      <c r="G132" s="55">
        <v>0.3</v>
      </c>
      <c r="H132" s="55">
        <f t="shared" si="8"/>
        <v>4691.4</v>
      </c>
    </row>
    <row r="133" spans="1:8" ht="12.75">
      <c r="A133" s="347">
        <v>39234</v>
      </c>
      <c r="B133" s="122" t="s">
        <v>837</v>
      </c>
      <c r="C133" s="55"/>
      <c r="D133" s="55"/>
      <c r="E133" s="120">
        <v>48138</v>
      </c>
      <c r="F133" s="120">
        <v>14508</v>
      </c>
      <c r="G133" s="55">
        <v>0.3</v>
      </c>
      <c r="H133" s="55">
        <f t="shared" si="8"/>
        <v>4352.4</v>
      </c>
    </row>
    <row r="134" spans="1:8" ht="12.75">
      <c r="A134" s="347">
        <v>65203</v>
      </c>
      <c r="B134" s="348" t="s">
        <v>837</v>
      </c>
      <c r="C134" s="349"/>
      <c r="D134" s="349"/>
      <c r="E134" s="349">
        <v>67592</v>
      </c>
      <c r="F134" s="349">
        <v>20013</v>
      </c>
      <c r="G134" s="350">
        <v>0.3</v>
      </c>
      <c r="H134" s="350">
        <f t="shared" si="8"/>
        <v>6003.9</v>
      </c>
    </row>
    <row r="135" spans="1:8" ht="12.75">
      <c r="A135" s="347">
        <v>39302</v>
      </c>
      <c r="B135" s="348" t="s">
        <v>837</v>
      </c>
      <c r="C135" s="349"/>
      <c r="D135" s="349"/>
      <c r="E135" s="349">
        <v>46768</v>
      </c>
      <c r="F135" s="349">
        <v>13856</v>
      </c>
      <c r="G135" s="350">
        <v>0.3</v>
      </c>
      <c r="H135" s="350">
        <f t="shared" si="8"/>
        <v>4156.8</v>
      </c>
    </row>
    <row r="136" spans="1:8" ht="12.75">
      <c r="A136" s="347">
        <v>39333</v>
      </c>
      <c r="B136" s="348" t="s">
        <v>837</v>
      </c>
      <c r="C136" s="349"/>
      <c r="D136" s="349"/>
      <c r="E136" s="349">
        <v>50809</v>
      </c>
      <c r="F136" s="349">
        <v>14693</v>
      </c>
      <c r="G136" s="350">
        <v>0.3</v>
      </c>
      <c r="H136" s="350">
        <f t="shared" si="8"/>
        <v>4407.9</v>
      </c>
    </row>
    <row r="137" spans="1:8" ht="12.75">
      <c r="A137" s="347">
        <v>39363</v>
      </c>
      <c r="B137" s="348" t="s">
        <v>837</v>
      </c>
      <c r="C137" s="349"/>
      <c r="D137" s="349"/>
      <c r="E137" s="349">
        <v>50448</v>
      </c>
      <c r="F137" s="349">
        <v>14746</v>
      </c>
      <c r="G137" s="350">
        <v>0.3</v>
      </c>
      <c r="H137" s="350">
        <f t="shared" si="8"/>
        <v>4423.8</v>
      </c>
    </row>
    <row r="138" spans="1:8" ht="12.75">
      <c r="A138" s="347">
        <v>39394</v>
      </c>
      <c r="B138" s="348" t="s">
        <v>837</v>
      </c>
      <c r="C138" s="349"/>
      <c r="D138" s="349"/>
      <c r="E138" s="349">
        <v>52460</v>
      </c>
      <c r="F138" s="349">
        <v>15417</v>
      </c>
      <c r="G138" s="350">
        <v>0.3</v>
      </c>
      <c r="H138" s="350">
        <f t="shared" si="8"/>
        <v>4625.099999999999</v>
      </c>
    </row>
    <row r="139" spans="1:8" ht="12.75">
      <c r="A139" s="347">
        <v>39424</v>
      </c>
      <c r="B139" s="348" t="s">
        <v>837</v>
      </c>
      <c r="C139" s="349"/>
      <c r="D139" s="349"/>
      <c r="E139" s="349">
        <v>49168</v>
      </c>
      <c r="F139" s="349">
        <v>14164</v>
      </c>
      <c r="G139" s="350">
        <v>0.3</v>
      </c>
      <c r="H139" s="350">
        <f t="shared" si="8"/>
        <v>4249.2</v>
      </c>
    </row>
    <row r="140" spans="1:8" ht="12.75">
      <c r="A140" s="347">
        <v>39454</v>
      </c>
      <c r="B140" s="348" t="s">
        <v>837</v>
      </c>
      <c r="C140" s="349"/>
      <c r="D140" s="349"/>
      <c r="E140" s="349">
        <v>66585</v>
      </c>
      <c r="F140" s="349">
        <v>18879</v>
      </c>
      <c r="G140" s="350">
        <v>0.3</v>
      </c>
      <c r="H140" s="350">
        <f t="shared" si="8"/>
        <v>5663.7</v>
      </c>
    </row>
    <row r="141" spans="1:8" ht="12.75">
      <c r="A141" s="347">
        <v>39486</v>
      </c>
      <c r="B141" s="348" t="s">
        <v>837</v>
      </c>
      <c r="C141" s="349"/>
      <c r="D141" s="349"/>
      <c r="E141" s="349">
        <v>39940</v>
      </c>
      <c r="F141" s="349">
        <v>11216</v>
      </c>
      <c r="G141" s="350">
        <v>0.3</v>
      </c>
      <c r="H141" s="350">
        <f t="shared" si="8"/>
        <v>3364.7999999999997</v>
      </c>
    </row>
    <row r="142" spans="1:8" ht="12.75">
      <c r="A142" s="347">
        <v>39518</v>
      </c>
      <c r="B142" s="348" t="s">
        <v>837</v>
      </c>
      <c r="C142" s="349"/>
      <c r="D142" s="349"/>
      <c r="E142" s="326">
        <v>41310</v>
      </c>
      <c r="F142" s="349">
        <v>12441</v>
      </c>
      <c r="G142" s="350">
        <v>0.3</v>
      </c>
      <c r="H142" s="350">
        <f t="shared" si="8"/>
        <v>3732.2999999999997</v>
      </c>
    </row>
    <row r="143" spans="1:8" ht="12.75">
      <c r="A143" s="347">
        <v>39550</v>
      </c>
      <c r="B143" s="348" t="s">
        <v>837</v>
      </c>
      <c r="C143" s="349"/>
      <c r="D143" s="349"/>
      <c r="E143" s="349">
        <v>48145</v>
      </c>
      <c r="F143" s="349">
        <v>15798</v>
      </c>
      <c r="G143" s="350">
        <v>0.3</v>
      </c>
      <c r="H143" s="350">
        <f t="shared" si="8"/>
        <v>4739.4</v>
      </c>
    </row>
    <row r="144" spans="1:8" ht="12.75">
      <c r="A144" s="347">
        <v>39582</v>
      </c>
      <c r="B144" s="348" t="s">
        <v>837</v>
      </c>
      <c r="C144" s="349"/>
      <c r="D144" s="349"/>
      <c r="E144" s="349">
        <v>43872</v>
      </c>
      <c r="F144" s="349">
        <v>12739</v>
      </c>
      <c r="G144" s="350">
        <v>0.3</v>
      </c>
      <c r="H144" s="350">
        <f t="shared" si="8"/>
        <v>3821.7</v>
      </c>
    </row>
    <row r="145" spans="1:8" ht="12.75">
      <c r="A145" s="347">
        <v>39614</v>
      </c>
      <c r="B145" s="348" t="s">
        <v>837</v>
      </c>
      <c r="C145" s="349"/>
      <c r="D145" s="349"/>
      <c r="E145" s="349">
        <v>49276</v>
      </c>
      <c r="F145" s="349">
        <v>14327</v>
      </c>
      <c r="G145" s="350">
        <v>0.3</v>
      </c>
      <c r="H145" s="350">
        <f t="shared" si="8"/>
        <v>4298.099999999999</v>
      </c>
    </row>
    <row r="146" spans="1:8" ht="12.75">
      <c r="A146" s="347">
        <v>39646</v>
      </c>
      <c r="B146" s="348" t="s">
        <v>837</v>
      </c>
      <c r="C146" s="349"/>
      <c r="D146" s="349"/>
      <c r="E146" s="349">
        <v>37052</v>
      </c>
      <c r="F146" s="349">
        <v>10306</v>
      </c>
      <c r="G146" s="350">
        <v>0.3</v>
      </c>
      <c r="H146" s="350">
        <f t="shared" si="8"/>
        <v>3091.7999999999997</v>
      </c>
    </row>
    <row r="147" spans="1:8" ht="12.75">
      <c r="A147" s="347">
        <v>39678</v>
      </c>
      <c r="B147" s="348" t="s">
        <v>837</v>
      </c>
      <c r="C147" s="349"/>
      <c r="D147" s="349"/>
      <c r="E147" s="173">
        <v>36677</v>
      </c>
      <c r="F147" s="173">
        <v>10445</v>
      </c>
      <c r="G147" s="350">
        <v>0.3</v>
      </c>
      <c r="H147" s="350">
        <f t="shared" si="8"/>
        <v>3133.5</v>
      </c>
    </row>
    <row r="148" spans="1:8" ht="12.75">
      <c r="A148" s="347">
        <v>39710</v>
      </c>
      <c r="B148" s="348" t="s">
        <v>837</v>
      </c>
      <c r="C148" s="349"/>
      <c r="D148" s="349"/>
      <c r="E148" s="173">
        <v>37863</v>
      </c>
      <c r="F148" s="173">
        <v>11172</v>
      </c>
      <c r="G148" s="350">
        <v>0.3</v>
      </c>
      <c r="H148" s="350">
        <f t="shared" si="8"/>
        <v>3351.6</v>
      </c>
    </row>
    <row r="149" spans="1:8" ht="12.75">
      <c r="A149" s="347">
        <v>39742</v>
      </c>
      <c r="B149" s="348" t="s">
        <v>837</v>
      </c>
      <c r="C149" s="349"/>
      <c r="D149" s="349"/>
      <c r="E149" s="173">
        <v>30953</v>
      </c>
      <c r="F149" s="173">
        <v>9426</v>
      </c>
      <c r="G149" s="350">
        <v>0.3</v>
      </c>
      <c r="H149" s="350">
        <f t="shared" si="8"/>
        <v>2827.7999999999997</v>
      </c>
    </row>
    <row r="150" spans="1:8" ht="12.75">
      <c r="A150" s="16"/>
      <c r="B150" s="13" t="s">
        <v>566</v>
      </c>
      <c r="C150" s="17"/>
      <c r="D150" s="17"/>
      <c r="E150" s="64">
        <f>SUM(E120:E149)</f>
        <v>1834990</v>
      </c>
      <c r="F150" s="64">
        <f>SUM(F120:F149)</f>
        <v>517355</v>
      </c>
      <c r="G150" s="64"/>
      <c r="H150" s="64">
        <f>SUM(H120:H149)</f>
        <v>155206.5</v>
      </c>
    </row>
    <row r="153" spans="1:8" ht="15.75">
      <c r="A153" s="124" t="s">
        <v>838</v>
      </c>
      <c r="B153" s="122"/>
      <c r="C153" s="48"/>
      <c r="D153" s="48"/>
      <c r="E153" s="123"/>
      <c r="F153" s="123"/>
      <c r="G153" s="15"/>
      <c r="H153" s="15"/>
    </row>
    <row r="154" spans="1:8" ht="12.75">
      <c r="A154" s="12" t="s">
        <v>549</v>
      </c>
      <c r="B154" s="13" t="s">
        <v>550</v>
      </c>
      <c r="C154" s="13" t="s">
        <v>551</v>
      </c>
      <c r="D154" s="13"/>
      <c r="E154" s="13" t="s">
        <v>561</v>
      </c>
      <c r="F154" s="13" t="s">
        <v>560</v>
      </c>
      <c r="G154" s="13" t="s">
        <v>559</v>
      </c>
      <c r="H154" s="13" t="s">
        <v>558</v>
      </c>
    </row>
    <row r="155" spans="1:8" ht="12.75">
      <c r="A155" s="346">
        <v>38838</v>
      </c>
      <c r="B155" s="117" t="s">
        <v>839</v>
      </c>
      <c r="C155" s="48" t="s">
        <v>840</v>
      </c>
      <c r="D155" s="48"/>
      <c r="E155" s="125"/>
      <c r="F155" s="48"/>
      <c r="G155" s="48"/>
      <c r="H155" s="48"/>
    </row>
    <row r="156" spans="1:8" ht="12.75">
      <c r="A156" s="346">
        <v>38839</v>
      </c>
      <c r="B156" s="117" t="s">
        <v>841</v>
      </c>
      <c r="C156" s="48" t="s">
        <v>842</v>
      </c>
      <c r="D156" s="48"/>
      <c r="E156" s="125"/>
      <c r="F156" s="48"/>
      <c r="G156" s="48"/>
      <c r="H156" s="48"/>
    </row>
    <row r="157" spans="1:8" ht="12.75">
      <c r="A157" s="346">
        <v>38840</v>
      </c>
      <c r="B157" s="117" t="s">
        <v>843</v>
      </c>
      <c r="C157" s="48" t="s">
        <v>844</v>
      </c>
      <c r="D157" s="48"/>
      <c r="E157" s="125"/>
      <c r="F157" s="48"/>
      <c r="G157" s="48"/>
      <c r="H157" s="48"/>
    </row>
    <row r="158" spans="1:8" ht="12.75">
      <c r="A158" s="346">
        <v>38841</v>
      </c>
      <c r="B158" s="117" t="s">
        <v>845</v>
      </c>
      <c r="C158" s="48" t="s">
        <v>846</v>
      </c>
      <c r="D158" s="48"/>
      <c r="E158" s="125"/>
      <c r="F158" s="48"/>
      <c r="G158" s="48"/>
      <c r="H158" s="48"/>
    </row>
    <row r="159" spans="1:8" ht="12.75">
      <c r="A159" s="346">
        <v>38842</v>
      </c>
      <c r="B159" s="117" t="s">
        <v>847</v>
      </c>
      <c r="C159" s="48" t="s">
        <v>848</v>
      </c>
      <c r="D159" s="48"/>
      <c r="E159" s="125"/>
      <c r="F159" s="48"/>
      <c r="G159" s="48"/>
      <c r="H159" s="48"/>
    </row>
    <row r="160" spans="1:8" ht="12.75">
      <c r="A160" s="346">
        <v>38843</v>
      </c>
      <c r="B160" s="127" t="s">
        <v>849</v>
      </c>
      <c r="C160" s="55" t="s">
        <v>850</v>
      </c>
      <c r="D160" s="48"/>
      <c r="E160" s="125"/>
      <c r="F160" s="48"/>
      <c r="G160" s="48"/>
      <c r="H160" s="48"/>
    </row>
    <row r="161" spans="1:8" ht="12.75">
      <c r="A161" s="346">
        <v>38844</v>
      </c>
      <c r="B161" s="55" t="s">
        <v>851</v>
      </c>
      <c r="C161" s="55" t="s">
        <v>831</v>
      </c>
      <c r="D161" s="48"/>
      <c r="E161" s="125"/>
      <c r="F161" s="48"/>
      <c r="G161" s="48"/>
      <c r="H161" s="48"/>
    </row>
    <row r="162" spans="1:8" ht="12.75">
      <c r="A162" s="346">
        <v>38845</v>
      </c>
      <c r="B162" s="129" t="s">
        <v>852</v>
      </c>
      <c r="C162" s="130" t="s">
        <v>853</v>
      </c>
      <c r="D162" s="48"/>
      <c r="E162" s="125"/>
      <c r="F162" s="48"/>
      <c r="G162" s="48"/>
      <c r="H162" s="48"/>
    </row>
    <row r="163" spans="1:8" ht="12.75">
      <c r="A163" s="346">
        <v>38988</v>
      </c>
      <c r="B163" s="117" t="s">
        <v>854</v>
      </c>
      <c r="C163" s="48" t="s">
        <v>855</v>
      </c>
      <c r="D163" s="48"/>
      <c r="E163" s="125"/>
      <c r="F163" s="48"/>
      <c r="G163" s="48"/>
      <c r="H163" s="48"/>
    </row>
    <row r="164" spans="1:8" ht="12.75">
      <c r="A164" s="346">
        <v>38985</v>
      </c>
      <c r="B164" s="117" t="s">
        <v>856</v>
      </c>
      <c r="C164" s="48" t="s">
        <v>857</v>
      </c>
      <c r="D164" s="48"/>
      <c r="E164" s="125"/>
      <c r="F164" s="48"/>
      <c r="G164" s="48"/>
      <c r="H164" s="48"/>
    </row>
    <row r="165" spans="1:8" ht="12.75">
      <c r="A165" s="346">
        <v>38961</v>
      </c>
      <c r="B165" s="117" t="s">
        <v>858</v>
      </c>
      <c r="C165" s="48" t="s">
        <v>859</v>
      </c>
      <c r="D165" s="48"/>
      <c r="E165" s="125"/>
      <c r="F165" s="48"/>
      <c r="G165" s="48"/>
      <c r="H165" s="48"/>
    </row>
    <row r="166" spans="1:8" ht="12.75">
      <c r="A166" s="346">
        <v>38962</v>
      </c>
      <c r="B166" s="117" t="s">
        <v>860</v>
      </c>
      <c r="C166" s="48" t="s">
        <v>861</v>
      </c>
      <c r="D166" s="48"/>
      <c r="E166" s="125"/>
      <c r="F166" s="48"/>
      <c r="G166" s="48"/>
      <c r="H166" s="48"/>
    </row>
    <row r="167" spans="1:8" ht="12.75">
      <c r="A167" s="346">
        <v>38963</v>
      </c>
      <c r="B167" s="117" t="s">
        <v>852</v>
      </c>
      <c r="C167" s="48" t="s">
        <v>862</v>
      </c>
      <c r="D167" s="48"/>
      <c r="E167" s="125"/>
      <c r="F167" s="48"/>
      <c r="G167" s="48"/>
      <c r="H167" s="48"/>
    </row>
    <row r="168" spans="1:8" ht="12.75">
      <c r="A168" s="346">
        <v>38964</v>
      </c>
      <c r="B168" s="117" t="s">
        <v>863</v>
      </c>
      <c r="C168" s="48" t="s">
        <v>864</v>
      </c>
      <c r="D168" s="48"/>
      <c r="E168" s="125"/>
      <c r="F168" s="48"/>
      <c r="G168" s="48"/>
      <c r="H168" s="48"/>
    </row>
    <row r="169" spans="1:8" ht="12.75">
      <c r="A169" s="346">
        <v>38965</v>
      </c>
      <c r="B169" s="117" t="s">
        <v>849</v>
      </c>
      <c r="C169" s="48" t="s">
        <v>865</v>
      </c>
      <c r="D169" s="48"/>
      <c r="E169" s="125"/>
      <c r="F169" s="48"/>
      <c r="G169" s="48"/>
      <c r="H169" s="48"/>
    </row>
    <row r="170" spans="1:8" ht="12.75">
      <c r="A170" s="346">
        <v>38991</v>
      </c>
      <c r="B170" s="117" t="s">
        <v>866</v>
      </c>
      <c r="C170" s="48" t="s">
        <v>867</v>
      </c>
      <c r="D170" s="48"/>
      <c r="E170" s="125"/>
      <c r="F170" s="48"/>
      <c r="G170" s="48"/>
      <c r="H170" s="48"/>
    </row>
    <row r="171" spans="1:8" ht="12.75">
      <c r="A171" s="346">
        <v>38992</v>
      </c>
      <c r="B171" s="117" t="s">
        <v>868</v>
      </c>
      <c r="C171" s="48" t="s">
        <v>869</v>
      </c>
      <c r="D171" s="48"/>
      <c r="E171" s="125"/>
      <c r="F171" s="48"/>
      <c r="G171" s="48"/>
      <c r="H171" s="48"/>
    </row>
    <row r="172" spans="1:8" ht="12.75">
      <c r="A172" s="346">
        <v>39053</v>
      </c>
      <c r="B172" s="117" t="s">
        <v>849</v>
      </c>
      <c r="C172" s="48" t="s">
        <v>870</v>
      </c>
      <c r="D172" s="48"/>
      <c r="E172" s="125"/>
      <c r="F172" s="48"/>
      <c r="G172" s="48"/>
      <c r="H172" s="48"/>
    </row>
    <row r="173" spans="1:8" ht="12.75">
      <c r="A173" s="116"/>
      <c r="B173" s="117" t="s">
        <v>852</v>
      </c>
      <c r="C173" s="48" t="s">
        <v>871</v>
      </c>
      <c r="D173" s="48"/>
      <c r="E173" s="125"/>
      <c r="F173" s="48"/>
      <c r="G173" s="48"/>
      <c r="H173" s="48"/>
    </row>
    <row r="174" spans="1:8" ht="12.75">
      <c r="A174" s="16"/>
      <c r="B174" s="13" t="s">
        <v>566</v>
      </c>
      <c r="C174" s="17"/>
      <c r="D174" s="17"/>
      <c r="E174" s="17"/>
      <c r="F174" s="17"/>
      <c r="G174" s="17"/>
      <c r="H174" s="17"/>
    </row>
  </sheetData>
  <hyperlinks>
    <hyperlink ref="B120:B127" r:id="rId1" display="www.top10.hier.nu"/>
    <hyperlink ref="B132:B133" r:id="rId2" display="www.top10.hier.nu"/>
    <hyperlink ref="B131" r:id="rId3" display="www.top10.hier.nu"/>
    <hyperlink ref="B130" r:id="rId4" display="www.top10.hier.nu"/>
    <hyperlink ref="B129" r:id="rId5" display="www.top10.hier.nu"/>
    <hyperlink ref="B128" r:id="rId6" display="www.top10.hier.nu"/>
    <hyperlink ref="B134:B139" r:id="rId7" display="www.top10.hier.nu"/>
    <hyperlink ref="B140:B141" r:id="rId8" display="www.top10.hier.nu"/>
    <hyperlink ref="B142:B146" r:id="rId9" display="www.top10.hier.nu"/>
    <hyperlink ref="B147:B149" r:id="rId10" display="www.top10.hier.nu"/>
  </hyperlinks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1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D15" sqref="D15"/>
    </sheetView>
  </sheetViews>
  <sheetFormatPr defaultColWidth="11.421875" defaultRowHeight="12.75"/>
  <cols>
    <col min="1" max="1" width="10.421875" style="9" customWidth="1"/>
    <col min="2" max="2" width="27.8515625" style="0" customWidth="1"/>
    <col min="3" max="3" width="50.710937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530</v>
      </c>
    </row>
    <row r="3" spans="1:2" ht="12.75">
      <c r="A3" s="6">
        <v>39752</v>
      </c>
      <c r="B3" t="s">
        <v>531</v>
      </c>
    </row>
    <row r="5" s="4" customFormat="1" ht="15.75">
      <c r="A5" s="7" t="s">
        <v>545</v>
      </c>
    </row>
    <row r="6" spans="1:8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555</v>
      </c>
      <c r="H6" s="13" t="s">
        <v>558</v>
      </c>
    </row>
    <row r="7" spans="1:8" ht="12.75">
      <c r="A7" s="20">
        <v>38812</v>
      </c>
      <c r="B7" s="15" t="s">
        <v>945</v>
      </c>
      <c r="C7" s="15" t="s">
        <v>946</v>
      </c>
      <c r="D7" s="61">
        <v>253000</v>
      </c>
      <c r="E7" s="15"/>
      <c r="F7" s="15">
        <v>1</v>
      </c>
      <c r="G7" s="15">
        <v>0</v>
      </c>
      <c r="H7" s="15">
        <v>0</v>
      </c>
    </row>
    <row r="8" spans="1:8" ht="12.75">
      <c r="A8" s="20">
        <v>39036</v>
      </c>
      <c r="B8" s="15" t="s">
        <v>532</v>
      </c>
      <c r="C8" s="15" t="s">
        <v>533</v>
      </c>
      <c r="D8" s="61">
        <v>463000</v>
      </c>
      <c r="E8" s="15"/>
      <c r="F8" s="15">
        <v>1</v>
      </c>
      <c r="G8" s="15"/>
      <c r="H8" s="15"/>
    </row>
    <row r="9" spans="1:8" ht="12.75">
      <c r="A9" s="20">
        <v>39048</v>
      </c>
      <c r="B9" s="15" t="s">
        <v>947</v>
      </c>
      <c r="C9" s="15" t="s">
        <v>948</v>
      </c>
      <c r="D9" s="61">
        <v>465000</v>
      </c>
      <c r="E9" s="15"/>
      <c r="F9" s="15">
        <v>2</v>
      </c>
      <c r="G9" s="15">
        <v>0</v>
      </c>
      <c r="H9" s="15">
        <v>0</v>
      </c>
    </row>
    <row r="10" spans="1:8" ht="12.75">
      <c r="A10" s="20">
        <v>39121</v>
      </c>
      <c r="B10" s="15" t="s">
        <v>534</v>
      </c>
      <c r="C10" s="15" t="s">
        <v>535</v>
      </c>
      <c r="D10" s="61">
        <v>90000</v>
      </c>
      <c r="E10" s="15"/>
      <c r="F10" s="15">
        <v>1</v>
      </c>
      <c r="G10" s="221">
        <v>742.86</v>
      </c>
      <c r="H10" s="69">
        <f>G10*F10</f>
        <v>742.86</v>
      </c>
    </row>
    <row r="11" spans="1:8" ht="12.75">
      <c r="A11" s="20">
        <v>39204</v>
      </c>
      <c r="B11" s="15" t="s">
        <v>532</v>
      </c>
      <c r="C11" s="15" t="s">
        <v>536</v>
      </c>
      <c r="D11" s="61">
        <v>463000</v>
      </c>
      <c r="E11" s="15"/>
      <c r="F11" s="15">
        <v>1</v>
      </c>
      <c r="G11" s="15">
        <v>0</v>
      </c>
      <c r="H11" s="15">
        <v>0</v>
      </c>
    </row>
    <row r="12" spans="1:8" ht="24.75" customHeight="1">
      <c r="A12" s="20">
        <v>39472</v>
      </c>
      <c r="B12" s="15" t="s">
        <v>537</v>
      </c>
      <c r="C12" s="38" t="s">
        <v>538</v>
      </c>
      <c r="D12" s="15">
        <v>115080</v>
      </c>
      <c r="E12" s="15"/>
      <c r="F12" s="15">
        <v>1</v>
      </c>
      <c r="G12" s="15">
        <v>0</v>
      </c>
      <c r="H12" s="15">
        <v>0</v>
      </c>
    </row>
    <row r="13" spans="1:8" ht="25.5">
      <c r="A13" s="20">
        <v>39630</v>
      </c>
      <c r="B13" s="15" t="s">
        <v>539</v>
      </c>
      <c r="C13" s="38" t="s">
        <v>540</v>
      </c>
      <c r="D13" s="15">
        <v>8000</v>
      </c>
      <c r="E13" s="15"/>
      <c r="F13" s="15">
        <v>1</v>
      </c>
      <c r="G13" s="15">
        <v>2400</v>
      </c>
      <c r="H13" s="15">
        <f>G13</f>
        <v>2400</v>
      </c>
    </row>
    <row r="14" spans="1:8" ht="12.75">
      <c r="A14" s="16"/>
      <c r="B14" s="13" t="s">
        <v>566</v>
      </c>
      <c r="C14" s="17"/>
      <c r="D14" s="64">
        <f>SUM(D7:D13)</f>
        <v>1857080</v>
      </c>
      <c r="E14" s="64">
        <f>SUM(E7:E13)</f>
        <v>0</v>
      </c>
      <c r="F14" s="64">
        <f>SUM(F7:F13)</f>
        <v>8</v>
      </c>
      <c r="G14" s="64">
        <f>SUM(G7:G13)</f>
        <v>3142.86</v>
      </c>
      <c r="H14" s="64">
        <f>SUM(H7:H13)</f>
        <v>3142.86</v>
      </c>
    </row>
    <row r="16" s="4" customFormat="1" ht="15.75">
      <c r="A16" s="7" t="s">
        <v>546</v>
      </c>
    </row>
    <row r="17" spans="1:8" s="1" customFormat="1" ht="12.75">
      <c r="A17" s="12" t="s">
        <v>549</v>
      </c>
      <c r="B17" s="13" t="s">
        <v>550</v>
      </c>
      <c r="C17" s="13" t="s">
        <v>551</v>
      </c>
      <c r="D17" s="13"/>
      <c r="E17" s="34" t="s">
        <v>579</v>
      </c>
      <c r="F17" s="13" t="s">
        <v>557</v>
      </c>
      <c r="G17" s="13" t="s">
        <v>556</v>
      </c>
      <c r="H17" s="13" t="s">
        <v>558</v>
      </c>
    </row>
    <row r="18" spans="1:8" s="11" customFormat="1" ht="12.75">
      <c r="A18" s="25">
        <v>38924</v>
      </c>
      <c r="B18" s="18" t="s">
        <v>949</v>
      </c>
      <c r="C18" s="18" t="s">
        <v>950</v>
      </c>
      <c r="D18" s="18"/>
      <c r="E18" s="18">
        <v>536000</v>
      </c>
      <c r="F18" s="18">
        <v>225</v>
      </c>
      <c r="G18" s="351">
        <v>56.19047619047619</v>
      </c>
      <c r="H18" s="352">
        <f>G18*F18</f>
        <v>12642.857142857143</v>
      </c>
    </row>
    <row r="19" spans="1:8" s="11" customFormat="1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6"/>
      <c r="B20" s="13" t="s">
        <v>566</v>
      </c>
      <c r="C20" s="17"/>
      <c r="D20" s="17"/>
      <c r="E20" s="17">
        <f>SUM(E18:E19)</f>
        <v>536000</v>
      </c>
      <c r="F20" s="17">
        <f>SUM(F18:F19)</f>
        <v>225</v>
      </c>
      <c r="G20" s="353">
        <f>SUM(G18:G19)</f>
        <v>56.19047619047619</v>
      </c>
      <c r="H20" s="354">
        <f>SUM(H18:H19)</f>
        <v>12642.857142857143</v>
      </c>
    </row>
    <row r="21" s="11" customFormat="1" ht="12.75">
      <c r="A21" s="10"/>
    </row>
    <row r="22" s="4" customFormat="1" ht="15.75">
      <c r="A22" s="7" t="s">
        <v>547</v>
      </c>
    </row>
    <row r="23" spans="1:8" s="1" customFormat="1" ht="12.75">
      <c r="A23" s="12" t="s">
        <v>549</v>
      </c>
      <c r="B23" s="13" t="s">
        <v>550</v>
      </c>
      <c r="C23" s="13" t="s">
        <v>551</v>
      </c>
      <c r="D23" s="13"/>
      <c r="E23" s="34" t="s">
        <v>580</v>
      </c>
      <c r="F23" s="13" t="s">
        <v>557</v>
      </c>
      <c r="G23" s="13" t="s">
        <v>556</v>
      </c>
      <c r="H23" s="13" t="s">
        <v>558</v>
      </c>
    </row>
    <row r="24" spans="1:8" s="1" customFormat="1" ht="12.75">
      <c r="A24" s="20">
        <v>39044</v>
      </c>
      <c r="B24" t="s">
        <v>951</v>
      </c>
      <c r="C24" s="18" t="s">
        <v>952</v>
      </c>
      <c r="D24" s="21"/>
      <c r="E24" s="21"/>
      <c r="F24" s="18">
        <v>20</v>
      </c>
      <c r="G24" s="355" t="s">
        <v>662</v>
      </c>
      <c r="H24" s="355" t="s">
        <v>662</v>
      </c>
    </row>
    <row r="25" spans="1:8" s="1" customFormat="1" ht="12.75">
      <c r="A25" s="20">
        <v>39060</v>
      </c>
      <c r="B25" s="18" t="s">
        <v>953</v>
      </c>
      <c r="C25" s="18" t="s">
        <v>954</v>
      </c>
      <c r="D25" s="18"/>
      <c r="E25" s="18">
        <v>36000</v>
      </c>
      <c r="F25" s="131" t="s">
        <v>955</v>
      </c>
      <c r="G25" s="351">
        <f>190/3.5/30</f>
        <v>1.8095238095238095</v>
      </c>
      <c r="H25" s="351">
        <f>2*161*G25</f>
        <v>582.6666666666666</v>
      </c>
    </row>
    <row r="26" spans="1:8" s="1" customFormat="1" ht="12.75">
      <c r="A26" s="22"/>
      <c r="B26" s="21"/>
      <c r="C26" s="21"/>
      <c r="D26" s="21"/>
      <c r="E26" s="21"/>
      <c r="F26" s="21"/>
      <c r="G26" s="21"/>
      <c r="H26" s="21"/>
    </row>
    <row r="27" spans="1:8" ht="12.75">
      <c r="A27" s="16"/>
      <c r="B27" s="13" t="s">
        <v>566</v>
      </c>
      <c r="C27" s="17"/>
      <c r="D27" s="17"/>
      <c r="E27" s="17">
        <f>SUM(E24:E26)</f>
        <v>36000</v>
      </c>
      <c r="F27" s="17">
        <f>SUM(F24:F26)</f>
        <v>20</v>
      </c>
      <c r="G27" s="354">
        <f>SUM(G24:G26)</f>
        <v>1.8095238095238095</v>
      </c>
      <c r="H27" s="354">
        <f>SUM(H24:H26)</f>
        <v>582.6666666666666</v>
      </c>
    </row>
    <row r="29" spans="1:3" s="4" customFormat="1" ht="15.75">
      <c r="A29" s="7" t="s">
        <v>548</v>
      </c>
      <c r="B29" s="132" t="s">
        <v>956</v>
      </c>
      <c r="C29" s="4" t="s">
        <v>541</v>
      </c>
    </row>
    <row r="30" s="4" customFormat="1" ht="15.75">
      <c r="A30" s="7"/>
    </row>
    <row r="31" spans="1:8" s="1" customFormat="1" ht="12.75">
      <c r="A31" s="12" t="s">
        <v>549</v>
      </c>
      <c r="B31" s="13" t="s">
        <v>550</v>
      </c>
      <c r="C31" s="13" t="s">
        <v>551</v>
      </c>
      <c r="D31" s="13"/>
      <c r="E31" s="13" t="s">
        <v>561</v>
      </c>
      <c r="F31" s="13" t="s">
        <v>542</v>
      </c>
      <c r="G31" s="13" t="s">
        <v>559</v>
      </c>
      <c r="H31" s="13" t="s">
        <v>558</v>
      </c>
    </row>
    <row r="32" spans="1:8" ht="12.75">
      <c r="A32" s="23" t="s">
        <v>543</v>
      </c>
      <c r="B32" s="132" t="s">
        <v>956</v>
      </c>
      <c r="C32" s="15"/>
      <c r="D32" s="15"/>
      <c r="E32" s="61">
        <v>8374</v>
      </c>
      <c r="F32" s="61">
        <v>4893</v>
      </c>
      <c r="G32" s="15">
        <v>0.1</v>
      </c>
      <c r="H32" s="15">
        <f>G32*F32</f>
        <v>489.3</v>
      </c>
    </row>
    <row r="33" spans="1:8" ht="13.5" thickBot="1">
      <c r="A33" s="180" t="s">
        <v>565</v>
      </c>
      <c r="B33" s="132" t="s">
        <v>956</v>
      </c>
      <c r="C33" s="57"/>
      <c r="D33" s="57"/>
      <c r="E33" s="58">
        <v>116616</v>
      </c>
      <c r="F33" s="58">
        <v>2972</v>
      </c>
      <c r="G33" s="57">
        <v>0.1</v>
      </c>
      <c r="H33" s="57">
        <f aca="true" t="shared" si="0" ref="H33:H55">G33*F33</f>
        <v>297.2</v>
      </c>
    </row>
    <row r="34" spans="1:8" ht="12.75">
      <c r="A34" s="356" t="s">
        <v>1147</v>
      </c>
      <c r="B34" s="357" t="s">
        <v>956</v>
      </c>
      <c r="C34" s="358"/>
      <c r="D34" s="358"/>
      <c r="E34" s="359">
        <v>356501</v>
      </c>
      <c r="F34" s="359">
        <v>8496</v>
      </c>
      <c r="G34" s="358">
        <v>0.1</v>
      </c>
      <c r="H34" s="360">
        <f t="shared" si="0"/>
        <v>849.6</v>
      </c>
    </row>
    <row r="35" spans="1:8" ht="12.75">
      <c r="A35" s="361" t="s">
        <v>1148</v>
      </c>
      <c r="B35" s="362" t="s">
        <v>956</v>
      </c>
      <c r="C35" s="15"/>
      <c r="D35" s="15"/>
      <c r="E35" s="61">
        <v>107950</v>
      </c>
      <c r="F35" s="61">
        <v>3261</v>
      </c>
      <c r="G35" s="15">
        <v>0.1</v>
      </c>
      <c r="H35" s="363">
        <f t="shared" si="0"/>
        <v>326.1</v>
      </c>
    </row>
    <row r="36" spans="1:8" ht="12.75">
      <c r="A36" s="364" t="s">
        <v>1149</v>
      </c>
      <c r="B36" s="362" t="s">
        <v>956</v>
      </c>
      <c r="C36" s="15"/>
      <c r="D36" s="15"/>
      <c r="E36" s="61">
        <v>68487</v>
      </c>
      <c r="F36" s="61">
        <v>2937</v>
      </c>
      <c r="G36" s="15">
        <v>0.1</v>
      </c>
      <c r="H36" s="363">
        <f t="shared" si="0"/>
        <v>293.7</v>
      </c>
    </row>
    <row r="37" spans="1:8" ht="12.75">
      <c r="A37" s="361" t="s">
        <v>1150</v>
      </c>
      <c r="B37" s="362" t="s">
        <v>956</v>
      </c>
      <c r="C37" s="15"/>
      <c r="D37" s="15"/>
      <c r="E37" s="61">
        <v>38884</v>
      </c>
      <c r="F37" s="61">
        <v>1826</v>
      </c>
      <c r="G37" s="15">
        <v>0.1</v>
      </c>
      <c r="H37" s="363">
        <f t="shared" si="0"/>
        <v>182.60000000000002</v>
      </c>
    </row>
    <row r="38" spans="1:8" ht="12.75">
      <c r="A38" s="361" t="s">
        <v>1151</v>
      </c>
      <c r="B38" s="362" t="s">
        <v>956</v>
      </c>
      <c r="C38" s="15"/>
      <c r="D38" s="15"/>
      <c r="E38" s="61">
        <v>64276</v>
      </c>
      <c r="F38" s="61">
        <v>2180</v>
      </c>
      <c r="G38" s="15">
        <v>0.1</v>
      </c>
      <c r="H38" s="363">
        <f t="shared" si="0"/>
        <v>218</v>
      </c>
    </row>
    <row r="39" spans="1:8" ht="12.75">
      <c r="A39" s="361" t="s">
        <v>1152</v>
      </c>
      <c r="B39" s="362" t="s">
        <v>956</v>
      </c>
      <c r="C39" s="15"/>
      <c r="D39" s="15"/>
      <c r="E39" s="61">
        <v>45082</v>
      </c>
      <c r="F39" s="61">
        <v>2329</v>
      </c>
      <c r="G39" s="15">
        <v>0.1</v>
      </c>
      <c r="H39" s="363">
        <f t="shared" si="0"/>
        <v>232.9</v>
      </c>
    </row>
    <row r="40" spans="1:8" ht="12.75">
      <c r="A40" s="361" t="s">
        <v>1153</v>
      </c>
      <c r="B40" s="362" t="s">
        <v>956</v>
      </c>
      <c r="C40" s="15"/>
      <c r="D40" s="15"/>
      <c r="E40" s="61">
        <v>59800</v>
      </c>
      <c r="F40" s="61">
        <v>2810</v>
      </c>
      <c r="G40" s="15">
        <v>0.1</v>
      </c>
      <c r="H40" s="363">
        <f t="shared" si="0"/>
        <v>281</v>
      </c>
    </row>
    <row r="41" spans="1:8" ht="12.75">
      <c r="A41" s="361" t="s">
        <v>1154</v>
      </c>
      <c r="B41" s="362" t="s">
        <v>956</v>
      </c>
      <c r="C41" s="15"/>
      <c r="D41" s="15"/>
      <c r="E41" s="61">
        <v>55679</v>
      </c>
      <c r="F41" s="61">
        <v>2361</v>
      </c>
      <c r="G41" s="15">
        <v>0.1</v>
      </c>
      <c r="H41" s="363">
        <f t="shared" si="0"/>
        <v>236.10000000000002</v>
      </c>
    </row>
    <row r="42" spans="1:8" ht="12.75">
      <c r="A42" s="361" t="s">
        <v>1155</v>
      </c>
      <c r="B42" s="362" t="s">
        <v>956</v>
      </c>
      <c r="C42" s="15"/>
      <c r="D42" s="15"/>
      <c r="E42" s="61">
        <v>166285</v>
      </c>
      <c r="F42" s="61">
        <v>5230</v>
      </c>
      <c r="G42" s="15">
        <v>0.1</v>
      </c>
      <c r="H42" s="363">
        <f t="shared" si="0"/>
        <v>523</v>
      </c>
    </row>
    <row r="43" spans="1:8" ht="12.75">
      <c r="A43" s="361" t="s">
        <v>269</v>
      </c>
      <c r="B43" s="362" t="s">
        <v>956</v>
      </c>
      <c r="C43" s="15"/>
      <c r="D43" s="15"/>
      <c r="E43" s="61">
        <v>60619</v>
      </c>
      <c r="F43" s="61">
        <v>6532</v>
      </c>
      <c r="G43" s="15">
        <v>0.1</v>
      </c>
      <c r="H43" s="363">
        <f t="shared" si="0"/>
        <v>653.2</v>
      </c>
    </row>
    <row r="44" spans="1:8" ht="12.75">
      <c r="A44" s="361" t="s">
        <v>1157</v>
      </c>
      <c r="B44" s="362" t="s">
        <v>956</v>
      </c>
      <c r="C44" s="15"/>
      <c r="D44" s="15"/>
      <c r="E44" s="61">
        <v>118900</v>
      </c>
      <c r="F44" s="61">
        <v>6957</v>
      </c>
      <c r="G44" s="15">
        <v>0.1</v>
      </c>
      <c r="H44" s="363">
        <f t="shared" si="0"/>
        <v>695.7</v>
      </c>
    </row>
    <row r="45" spans="1:8" ht="13.5" thickBot="1">
      <c r="A45" s="365" t="s">
        <v>1158</v>
      </c>
      <c r="B45" s="366" t="s">
        <v>956</v>
      </c>
      <c r="C45" s="367"/>
      <c r="D45" s="367"/>
      <c r="E45" s="368">
        <v>79209</v>
      </c>
      <c r="F45" s="368">
        <v>6878</v>
      </c>
      <c r="G45" s="367">
        <v>0.1</v>
      </c>
      <c r="H45" s="369">
        <f t="shared" si="0"/>
        <v>687.8000000000001</v>
      </c>
    </row>
    <row r="46" spans="1:8" ht="12.75">
      <c r="A46" s="370" t="s">
        <v>1159</v>
      </c>
      <c r="B46" s="362" t="s">
        <v>956</v>
      </c>
      <c r="C46" s="59"/>
      <c r="D46" s="59"/>
      <c r="E46" s="60">
        <v>90885</v>
      </c>
      <c r="F46" s="60">
        <v>6410</v>
      </c>
      <c r="G46" s="59">
        <v>0.1</v>
      </c>
      <c r="H46" s="59">
        <f t="shared" si="0"/>
        <v>641</v>
      </c>
    </row>
    <row r="47" spans="1:8" ht="12.75">
      <c r="A47" s="361" t="s">
        <v>1160</v>
      </c>
      <c r="B47" s="362" t="s">
        <v>956</v>
      </c>
      <c r="C47" s="15"/>
      <c r="D47" s="15"/>
      <c r="E47" s="61">
        <v>82336</v>
      </c>
      <c r="F47" s="61">
        <v>5695</v>
      </c>
      <c r="G47" s="15">
        <v>0.1</v>
      </c>
      <c r="H47" s="15">
        <f t="shared" si="0"/>
        <v>569.5</v>
      </c>
    </row>
    <row r="48" spans="1:8" ht="12.75">
      <c r="A48" s="364" t="s">
        <v>1161</v>
      </c>
      <c r="B48" s="362" t="s">
        <v>956</v>
      </c>
      <c r="C48" s="15"/>
      <c r="D48" s="15"/>
      <c r="E48" s="61">
        <v>70229</v>
      </c>
      <c r="F48" s="61">
        <v>7821</v>
      </c>
      <c r="G48" s="15">
        <v>0.1</v>
      </c>
      <c r="H48" s="15">
        <f t="shared" si="0"/>
        <v>782.1</v>
      </c>
    </row>
    <row r="49" spans="1:8" ht="12.75">
      <c r="A49" s="361" t="s">
        <v>1162</v>
      </c>
      <c r="B49" s="362" t="s">
        <v>956</v>
      </c>
      <c r="C49" s="15"/>
      <c r="D49" s="15"/>
      <c r="E49" s="61">
        <v>85761</v>
      </c>
      <c r="F49" s="61">
        <v>13053</v>
      </c>
      <c r="G49" s="15">
        <v>0.1</v>
      </c>
      <c r="H49" s="15">
        <f t="shared" si="0"/>
        <v>1305.3000000000002</v>
      </c>
    </row>
    <row r="50" spans="1:8" ht="12.75">
      <c r="A50" s="361" t="s">
        <v>1065</v>
      </c>
      <c r="B50" s="362" t="s">
        <v>956</v>
      </c>
      <c r="C50" s="15"/>
      <c r="D50" s="15"/>
      <c r="E50" s="61">
        <v>80566</v>
      </c>
      <c r="F50" s="61">
        <v>15150</v>
      </c>
      <c r="G50" s="15">
        <v>0.1</v>
      </c>
      <c r="H50" s="15">
        <f t="shared" si="0"/>
        <v>1515</v>
      </c>
    </row>
    <row r="51" spans="1:8" ht="12.75">
      <c r="A51" s="361" t="s">
        <v>1163</v>
      </c>
      <c r="B51" s="362" t="s">
        <v>956</v>
      </c>
      <c r="C51" s="15"/>
      <c r="D51" s="15"/>
      <c r="E51" s="61">
        <v>111639</v>
      </c>
      <c r="F51" s="61">
        <v>7614</v>
      </c>
      <c r="G51" s="15">
        <v>0.1</v>
      </c>
      <c r="H51" s="15">
        <f t="shared" si="0"/>
        <v>761.4000000000001</v>
      </c>
    </row>
    <row r="52" spans="1:8" ht="12.75">
      <c r="A52" s="361" t="s">
        <v>1164</v>
      </c>
      <c r="B52" s="362" t="s">
        <v>956</v>
      </c>
      <c r="C52" s="15"/>
      <c r="D52" s="15"/>
      <c r="E52" s="61">
        <v>99084</v>
      </c>
      <c r="F52" s="61">
        <v>5624</v>
      </c>
      <c r="G52" s="15">
        <v>0.1</v>
      </c>
      <c r="H52" s="15">
        <f t="shared" si="0"/>
        <v>562.4</v>
      </c>
    </row>
    <row r="53" spans="1:8" ht="12.75">
      <c r="A53" s="361" t="s">
        <v>1165</v>
      </c>
      <c r="B53" s="362" t="s">
        <v>956</v>
      </c>
      <c r="C53" s="15"/>
      <c r="D53" s="15"/>
      <c r="E53" s="61">
        <v>86288</v>
      </c>
      <c r="F53" s="61">
        <v>2572</v>
      </c>
      <c r="G53" s="15">
        <v>0.1</v>
      </c>
      <c r="H53" s="15">
        <f t="shared" si="0"/>
        <v>257.2</v>
      </c>
    </row>
    <row r="54" spans="1:8" ht="12.75">
      <c r="A54" s="361" t="s">
        <v>1166</v>
      </c>
      <c r="B54" s="362" t="s">
        <v>956</v>
      </c>
      <c r="C54" s="15"/>
      <c r="D54" s="15"/>
      <c r="E54" s="61">
        <v>82242</v>
      </c>
      <c r="F54" s="61">
        <v>2432</v>
      </c>
      <c r="G54" s="15">
        <v>0.1</v>
      </c>
      <c r="H54" s="15">
        <f t="shared" si="0"/>
        <v>243.20000000000002</v>
      </c>
    </row>
    <row r="55" spans="1:8" ht="12.75">
      <c r="A55" s="361" t="s">
        <v>544</v>
      </c>
      <c r="B55" s="362" t="s">
        <v>956</v>
      </c>
      <c r="C55" s="15"/>
      <c r="D55" s="15"/>
      <c r="E55" s="61">
        <v>102429</v>
      </c>
      <c r="F55" s="61">
        <v>3363</v>
      </c>
      <c r="G55" s="15">
        <v>0.1</v>
      </c>
      <c r="H55" s="15">
        <f t="shared" si="0"/>
        <v>336.3</v>
      </c>
    </row>
    <row r="56" spans="1:8" ht="12.75">
      <c r="A56" s="181"/>
      <c r="B56" s="182" t="s">
        <v>566</v>
      </c>
      <c r="C56" s="183"/>
      <c r="D56" s="183"/>
      <c r="E56" s="371">
        <f>SUM(E32:E55)</f>
        <v>2238121</v>
      </c>
      <c r="F56" s="371">
        <f>SUM(F32:F55)</f>
        <v>129396</v>
      </c>
      <c r="G56" s="183"/>
      <c r="H56" s="183">
        <f>SUM(H32:H55)</f>
        <v>12939.6</v>
      </c>
    </row>
    <row r="57" ht="12.75">
      <c r="F57" s="50"/>
    </row>
    <row r="58" spans="6:7" ht="12.75">
      <c r="F58" s="50"/>
      <c r="G58" s="50"/>
    </row>
    <row r="59" ht="12.75">
      <c r="F59" s="50"/>
    </row>
  </sheetData>
  <hyperlinks>
    <hyperlink ref="B29" r:id="rId1" display="www.topten.info.pl"/>
  </hyperlinks>
  <printOptions/>
  <pageMargins left="0.5905511811023623" right="0.5905511811023623" top="0.5905511811023623" bottom="0.7874015748031497" header="0.5118110236220472" footer="0.5905511811023623"/>
  <pageSetup orientation="landscape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62">
      <selection activeCell="B7" sqref="B7:B82"/>
    </sheetView>
  </sheetViews>
  <sheetFormatPr defaultColWidth="11.421875" defaultRowHeight="12.75"/>
  <cols>
    <col min="1" max="1" width="17.00390625" style="9" customWidth="1"/>
    <col min="2" max="2" width="22.8515625" style="0" customWidth="1"/>
    <col min="3" max="3" width="45.7109375" style="0" customWidth="1"/>
    <col min="4" max="4" width="14.421875" style="0" bestFit="1" customWidth="1"/>
    <col min="5" max="5" width="17.00390625" style="0" bestFit="1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691</v>
      </c>
    </row>
    <row r="3" spans="1:2" ht="12.75">
      <c r="A3" s="6">
        <f ca="1">TODAY()</f>
        <v>39836</v>
      </c>
      <c r="B3" t="s">
        <v>692</v>
      </c>
    </row>
    <row r="5" s="4" customFormat="1" ht="15.75">
      <c r="A5" s="7" t="s">
        <v>545</v>
      </c>
    </row>
    <row r="6" spans="1:8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1128</v>
      </c>
      <c r="F6" s="13" t="s">
        <v>554</v>
      </c>
      <c r="G6" s="13" t="s">
        <v>555</v>
      </c>
      <c r="H6" s="13" t="s">
        <v>558</v>
      </c>
    </row>
    <row r="7" spans="1:8" ht="12.75">
      <c r="A7" s="23">
        <v>38749</v>
      </c>
      <c r="B7" s="15" t="s">
        <v>872</v>
      </c>
      <c r="C7" s="15" t="s">
        <v>873</v>
      </c>
      <c r="D7" s="15"/>
      <c r="E7" s="15"/>
      <c r="F7" s="15">
        <v>0.25</v>
      </c>
      <c r="G7" s="15"/>
      <c r="H7" s="15"/>
    </row>
    <row r="8" spans="1:8" ht="12.75">
      <c r="A8" s="20">
        <v>38796</v>
      </c>
      <c r="B8" s="15" t="s">
        <v>874</v>
      </c>
      <c r="C8" s="15" t="s">
        <v>875</v>
      </c>
      <c r="D8" s="15"/>
      <c r="E8" s="15"/>
      <c r="F8" s="15">
        <v>0.125</v>
      </c>
      <c r="G8" s="15"/>
      <c r="H8" s="15"/>
    </row>
    <row r="9" spans="1:8" ht="12.75">
      <c r="A9" s="14" t="s">
        <v>562</v>
      </c>
      <c r="B9" s="15" t="s">
        <v>876</v>
      </c>
      <c r="C9" s="15" t="s">
        <v>877</v>
      </c>
      <c r="D9" s="15"/>
      <c r="E9" s="15"/>
      <c r="F9" s="15">
        <v>0.5</v>
      </c>
      <c r="G9" s="15"/>
      <c r="H9" s="15"/>
    </row>
    <row r="10" spans="1:8" ht="12.75">
      <c r="A10" s="20" t="s">
        <v>562</v>
      </c>
      <c r="B10" s="15" t="s">
        <v>878</v>
      </c>
      <c r="C10" s="15" t="s">
        <v>879</v>
      </c>
      <c r="D10" s="15"/>
      <c r="E10" s="15"/>
      <c r="F10" s="15">
        <v>0.5</v>
      </c>
      <c r="G10" s="15"/>
      <c r="H10" s="15"/>
    </row>
    <row r="11" spans="1:8" ht="12.75">
      <c r="A11" s="20" t="s">
        <v>562</v>
      </c>
      <c r="B11" s="15" t="s">
        <v>880</v>
      </c>
      <c r="C11" s="15" t="s">
        <v>881</v>
      </c>
      <c r="D11" s="15"/>
      <c r="E11" s="15"/>
      <c r="F11" s="15">
        <v>1</v>
      </c>
      <c r="G11" s="15"/>
      <c r="H11" s="15"/>
    </row>
    <row r="12" spans="1:8" ht="12.75">
      <c r="A12" s="20" t="s">
        <v>562</v>
      </c>
      <c r="B12" s="15" t="s">
        <v>882</v>
      </c>
      <c r="C12" s="15" t="s">
        <v>881</v>
      </c>
      <c r="D12" s="15"/>
      <c r="E12" s="15"/>
      <c r="F12" s="15">
        <v>1</v>
      </c>
      <c r="G12" s="15"/>
      <c r="H12" s="15"/>
    </row>
    <row r="13" spans="1:8" ht="12.75">
      <c r="A13" s="20">
        <v>38814</v>
      </c>
      <c r="B13" s="15" t="s">
        <v>883</v>
      </c>
      <c r="C13" s="15" t="s">
        <v>884</v>
      </c>
      <c r="D13" s="15"/>
      <c r="E13" s="15"/>
      <c r="F13" s="15">
        <v>0.5</v>
      </c>
      <c r="G13" s="15"/>
      <c r="H13" s="15"/>
    </row>
    <row r="14" spans="1:8" ht="12.75">
      <c r="A14" s="23">
        <v>38808</v>
      </c>
      <c r="B14" s="15" t="s">
        <v>885</v>
      </c>
      <c r="C14" s="15" t="s">
        <v>886</v>
      </c>
      <c r="D14" s="15"/>
      <c r="E14" s="15"/>
      <c r="F14" s="15">
        <v>1.5</v>
      </c>
      <c r="G14" s="15"/>
      <c r="H14" s="15"/>
    </row>
    <row r="15" spans="1:8" ht="12.75">
      <c r="A15" s="14" t="s">
        <v>563</v>
      </c>
      <c r="B15" s="15" t="s">
        <v>887</v>
      </c>
      <c r="C15" s="15" t="s">
        <v>888</v>
      </c>
      <c r="D15" s="15"/>
      <c r="E15" s="15"/>
      <c r="F15" s="15">
        <v>1</v>
      </c>
      <c r="G15" s="15"/>
      <c r="H15" s="15"/>
    </row>
    <row r="16" spans="1:8" ht="12.75">
      <c r="A16" s="20">
        <v>38891</v>
      </c>
      <c r="B16" s="15" t="s">
        <v>889</v>
      </c>
      <c r="C16" s="15" t="s">
        <v>890</v>
      </c>
      <c r="D16" s="15"/>
      <c r="E16" s="15"/>
      <c r="F16" s="15">
        <v>0.5</v>
      </c>
      <c r="G16" s="15"/>
      <c r="H16" s="15"/>
    </row>
    <row r="17" spans="1:8" ht="12.75">
      <c r="A17" s="20">
        <v>38884</v>
      </c>
      <c r="B17" s="15" t="s">
        <v>891</v>
      </c>
      <c r="C17" s="15" t="s">
        <v>892</v>
      </c>
      <c r="D17" s="15"/>
      <c r="E17" s="15"/>
      <c r="F17" s="15">
        <v>0.25</v>
      </c>
      <c r="G17" s="15"/>
      <c r="H17" s="15"/>
    </row>
    <row r="18" spans="1:8" ht="12.75">
      <c r="A18" s="20">
        <v>38878</v>
      </c>
      <c r="B18" s="15" t="s">
        <v>893</v>
      </c>
      <c r="C18" s="15" t="s">
        <v>894</v>
      </c>
      <c r="D18" s="15"/>
      <c r="E18" s="15"/>
      <c r="F18" s="15">
        <v>1</v>
      </c>
      <c r="G18" s="15"/>
      <c r="H18" s="15"/>
    </row>
    <row r="19" spans="1:8" ht="12.75">
      <c r="A19" s="20">
        <v>38878</v>
      </c>
      <c r="B19" s="15" t="s">
        <v>895</v>
      </c>
      <c r="C19" s="15" t="s">
        <v>896</v>
      </c>
      <c r="D19" s="15"/>
      <c r="E19" s="15"/>
      <c r="F19" s="15">
        <v>0.3</v>
      </c>
      <c r="G19" s="15"/>
      <c r="H19" s="15"/>
    </row>
    <row r="20" spans="1:8" ht="12.75">
      <c r="A20" s="20">
        <v>38904</v>
      </c>
      <c r="B20" s="15" t="s">
        <v>897</v>
      </c>
      <c r="C20" s="15" t="s">
        <v>898</v>
      </c>
      <c r="D20" s="15"/>
      <c r="E20" s="15"/>
      <c r="F20" s="15">
        <v>0.25</v>
      </c>
      <c r="G20" s="15"/>
      <c r="H20" s="15"/>
    </row>
    <row r="21" spans="1:8" ht="12.75">
      <c r="A21" s="23">
        <v>38899</v>
      </c>
      <c r="B21" s="15" t="s">
        <v>878</v>
      </c>
      <c r="C21" s="15" t="s">
        <v>899</v>
      </c>
      <c r="D21" s="15"/>
      <c r="E21" s="15"/>
      <c r="F21" s="15">
        <v>0.3</v>
      </c>
      <c r="G21" s="15"/>
      <c r="H21" s="15"/>
    </row>
    <row r="22" spans="1:8" ht="12.75">
      <c r="A22" s="23">
        <v>38961</v>
      </c>
      <c r="B22" s="15" t="s">
        <v>885</v>
      </c>
      <c r="C22" s="15" t="s">
        <v>900</v>
      </c>
      <c r="D22" s="15"/>
      <c r="E22" s="15"/>
      <c r="F22" s="15">
        <v>0.25</v>
      </c>
      <c r="G22" s="15"/>
      <c r="H22" s="15"/>
    </row>
    <row r="23" spans="1:8" ht="12.75">
      <c r="A23" s="20">
        <v>39023</v>
      </c>
      <c r="B23" s="15" t="s">
        <v>901</v>
      </c>
      <c r="C23" s="15" t="s">
        <v>902</v>
      </c>
      <c r="D23" s="15"/>
      <c r="E23" s="15"/>
      <c r="F23" s="15">
        <v>0.25</v>
      </c>
      <c r="G23" s="15"/>
      <c r="H23" s="15"/>
    </row>
    <row r="24" spans="1:8" ht="12.75">
      <c r="A24" s="20">
        <v>39038</v>
      </c>
      <c r="B24" s="15" t="s">
        <v>903</v>
      </c>
      <c r="C24" s="15" t="s">
        <v>904</v>
      </c>
      <c r="D24" s="15"/>
      <c r="E24" s="15"/>
      <c r="F24" s="15">
        <v>1</v>
      </c>
      <c r="G24" s="15"/>
      <c r="H24" s="15"/>
    </row>
    <row r="25" spans="1:8" ht="12.75">
      <c r="A25" s="23">
        <v>39022</v>
      </c>
      <c r="B25" s="15" t="s">
        <v>905</v>
      </c>
      <c r="C25" s="15" t="s">
        <v>906</v>
      </c>
      <c r="D25" s="15"/>
      <c r="E25" s="15"/>
      <c r="F25" s="15">
        <v>1</v>
      </c>
      <c r="G25" s="15"/>
      <c r="H25" s="15"/>
    </row>
    <row r="26" spans="1:8" ht="12.75">
      <c r="A26" s="20">
        <v>39058</v>
      </c>
      <c r="B26" s="15" t="s">
        <v>907</v>
      </c>
      <c r="C26" s="15" t="s">
        <v>908</v>
      </c>
      <c r="D26" s="15"/>
      <c r="E26" s="15"/>
      <c r="F26" s="15">
        <v>0.25</v>
      </c>
      <c r="G26" s="15"/>
      <c r="H26" s="15"/>
    </row>
    <row r="27" spans="1:8" ht="12.75">
      <c r="A27" s="20">
        <v>39060</v>
      </c>
      <c r="B27" s="15" t="s">
        <v>909</v>
      </c>
      <c r="C27" s="15" t="s">
        <v>910</v>
      </c>
      <c r="D27" s="15"/>
      <c r="E27" s="15"/>
      <c r="F27" s="15">
        <v>1</v>
      </c>
      <c r="G27" s="15"/>
      <c r="H27" s="15"/>
    </row>
    <row r="28" spans="1:8" ht="12.75">
      <c r="A28" s="20">
        <v>39064</v>
      </c>
      <c r="B28" s="15" t="s">
        <v>911</v>
      </c>
      <c r="C28" s="15" t="s">
        <v>912</v>
      </c>
      <c r="D28" s="15"/>
      <c r="E28" s="15"/>
      <c r="F28" s="15">
        <v>0.25</v>
      </c>
      <c r="G28" s="15"/>
      <c r="H28" s="15"/>
    </row>
    <row r="29" spans="1:8" ht="12.75">
      <c r="A29" s="20">
        <v>39065</v>
      </c>
      <c r="B29" s="15" t="s">
        <v>913</v>
      </c>
      <c r="C29" s="15" t="s">
        <v>914</v>
      </c>
      <c r="D29" s="15"/>
      <c r="E29" s="15"/>
      <c r="F29" s="15">
        <v>0.5</v>
      </c>
      <c r="G29" s="15"/>
      <c r="H29" s="15"/>
    </row>
    <row r="30" spans="1:8" ht="12.75">
      <c r="A30" s="20">
        <v>39066</v>
      </c>
      <c r="B30" s="15" t="s">
        <v>915</v>
      </c>
      <c r="C30" s="15" t="s">
        <v>916</v>
      </c>
      <c r="D30" s="15"/>
      <c r="E30" s="15"/>
      <c r="F30" s="15">
        <v>2</v>
      </c>
      <c r="G30" s="15"/>
      <c r="H30" s="15"/>
    </row>
    <row r="31" spans="1:8" ht="12.75">
      <c r="A31" s="20">
        <v>39071</v>
      </c>
      <c r="B31" s="15" t="s">
        <v>917</v>
      </c>
      <c r="C31" s="15" t="s">
        <v>918</v>
      </c>
      <c r="D31" s="15"/>
      <c r="E31" s="15"/>
      <c r="F31" s="15">
        <v>0.5</v>
      </c>
      <c r="G31" s="15"/>
      <c r="H31" s="15"/>
    </row>
    <row r="32" spans="1:8" ht="12.75">
      <c r="A32" s="20">
        <v>39078</v>
      </c>
      <c r="B32" s="15" t="s">
        <v>901</v>
      </c>
      <c r="C32" s="15" t="s">
        <v>919</v>
      </c>
      <c r="D32" s="15"/>
      <c r="E32" s="15"/>
      <c r="F32" s="15">
        <v>1</v>
      </c>
      <c r="G32" s="15"/>
      <c r="H32" s="15"/>
    </row>
    <row r="33" spans="1:8" ht="12.75">
      <c r="A33" s="25">
        <v>39435</v>
      </c>
      <c r="B33" s="18" t="s">
        <v>977</v>
      </c>
      <c r="C33" s="15" t="s">
        <v>978</v>
      </c>
      <c r="D33" s="114"/>
      <c r="E33" s="15"/>
      <c r="F33" s="15">
        <v>1</v>
      </c>
      <c r="G33" s="15"/>
      <c r="H33" s="15"/>
    </row>
    <row r="34" spans="1:8" ht="12.75">
      <c r="A34" s="25">
        <v>39435</v>
      </c>
      <c r="B34" s="18" t="s">
        <v>979</v>
      </c>
      <c r="C34" s="15" t="s">
        <v>980</v>
      </c>
      <c r="D34" s="114"/>
      <c r="E34" s="114"/>
      <c r="F34" s="15">
        <v>1</v>
      </c>
      <c r="G34" s="15"/>
      <c r="H34" s="15"/>
    </row>
    <row r="35" spans="1:8" ht="12.75">
      <c r="A35" s="25">
        <v>39435</v>
      </c>
      <c r="B35" s="18" t="s">
        <v>981</v>
      </c>
      <c r="C35" s="15" t="s">
        <v>982</v>
      </c>
      <c r="D35" s="114" t="s">
        <v>1122</v>
      </c>
      <c r="E35" s="373">
        <v>340000</v>
      </c>
      <c r="F35" s="15">
        <v>1</v>
      </c>
      <c r="G35" s="15"/>
      <c r="H35" s="15"/>
    </row>
    <row r="36" spans="1:8" ht="12.75">
      <c r="A36" s="25">
        <v>39429</v>
      </c>
      <c r="B36" s="18" t="s">
        <v>983</v>
      </c>
      <c r="C36" s="15" t="s">
        <v>984</v>
      </c>
      <c r="D36" s="114" t="s">
        <v>1123</v>
      </c>
      <c r="E36" s="373">
        <v>250524</v>
      </c>
      <c r="F36" s="15">
        <v>5</v>
      </c>
      <c r="G36" s="15"/>
      <c r="H36" s="15"/>
    </row>
    <row r="37" spans="1:8" ht="12.75">
      <c r="A37" s="25">
        <v>39428</v>
      </c>
      <c r="B37" s="18" t="s">
        <v>977</v>
      </c>
      <c r="C37" s="15" t="s">
        <v>985</v>
      </c>
      <c r="D37" s="114"/>
      <c r="E37" s="114"/>
      <c r="F37" s="15">
        <v>1</v>
      </c>
      <c r="G37" s="15"/>
      <c r="H37" s="15"/>
    </row>
    <row r="38" spans="1:8" ht="12.75">
      <c r="A38" s="25">
        <v>39422</v>
      </c>
      <c r="B38" s="18" t="s">
        <v>983</v>
      </c>
      <c r="C38" s="15" t="s">
        <v>986</v>
      </c>
      <c r="D38" s="114" t="s">
        <v>1123</v>
      </c>
      <c r="E38" s="373">
        <v>250524</v>
      </c>
      <c r="F38" s="15">
        <v>5</v>
      </c>
      <c r="G38" s="15"/>
      <c r="H38" s="15"/>
    </row>
    <row r="39" spans="1:8" ht="12.75">
      <c r="A39" s="25">
        <v>39421</v>
      </c>
      <c r="B39" s="18" t="s">
        <v>977</v>
      </c>
      <c r="C39" s="15" t="s">
        <v>987</v>
      </c>
      <c r="D39" s="114"/>
      <c r="E39" s="114"/>
      <c r="F39" s="15">
        <v>1</v>
      </c>
      <c r="G39" s="15"/>
      <c r="H39" s="15"/>
    </row>
    <row r="40" spans="1:8" ht="12.75">
      <c r="A40" s="25">
        <v>39419</v>
      </c>
      <c r="B40" s="18" t="s">
        <v>929</v>
      </c>
      <c r="C40" s="15" t="s">
        <v>988</v>
      </c>
      <c r="D40" s="114"/>
      <c r="E40" s="114"/>
      <c r="F40" s="15">
        <v>5</v>
      </c>
      <c r="G40" s="15"/>
      <c r="H40" s="15"/>
    </row>
    <row r="41" spans="1:8" ht="12.75">
      <c r="A41" s="134">
        <v>39417</v>
      </c>
      <c r="B41" s="18" t="s">
        <v>989</v>
      </c>
      <c r="C41" s="15" t="s">
        <v>990</v>
      </c>
      <c r="D41" s="114" t="s">
        <v>1123</v>
      </c>
      <c r="E41" s="373">
        <v>74440</v>
      </c>
      <c r="F41" s="15">
        <v>3</v>
      </c>
      <c r="G41" s="15"/>
      <c r="H41" s="15"/>
    </row>
    <row r="42" spans="1:8" ht="12.75">
      <c r="A42" s="25">
        <v>39415</v>
      </c>
      <c r="B42" s="18" t="s">
        <v>983</v>
      </c>
      <c r="C42" s="15" t="s">
        <v>991</v>
      </c>
      <c r="D42" s="114" t="s">
        <v>1123</v>
      </c>
      <c r="E42" s="373">
        <v>250524</v>
      </c>
      <c r="F42" s="15">
        <v>6</v>
      </c>
      <c r="G42" s="15"/>
      <c r="H42" s="15"/>
    </row>
    <row r="43" spans="1:8" ht="12.75">
      <c r="A43" s="25">
        <v>39412</v>
      </c>
      <c r="B43" s="18" t="s">
        <v>992</v>
      </c>
      <c r="C43" s="15" t="s">
        <v>993</v>
      </c>
      <c r="D43" s="114"/>
      <c r="E43" s="114"/>
      <c r="F43" s="15">
        <v>4</v>
      </c>
      <c r="G43" s="15"/>
      <c r="H43" s="15"/>
    </row>
    <row r="44" spans="1:8" ht="12.75">
      <c r="A44" s="25">
        <v>39408</v>
      </c>
      <c r="B44" s="18" t="s">
        <v>983</v>
      </c>
      <c r="C44" s="15" t="s">
        <v>994</v>
      </c>
      <c r="D44" s="114"/>
      <c r="E44" s="114"/>
      <c r="F44" s="15">
        <v>7</v>
      </c>
      <c r="G44" s="15"/>
      <c r="H44" s="15"/>
    </row>
    <row r="45" spans="1:8" ht="12.75">
      <c r="A45" s="25">
        <v>39407</v>
      </c>
      <c r="B45" s="18" t="s">
        <v>995</v>
      </c>
      <c r="C45" s="15" t="s">
        <v>996</v>
      </c>
      <c r="D45" s="114"/>
      <c r="E45" s="114"/>
      <c r="F45" s="15">
        <v>1</v>
      </c>
      <c r="G45" s="15"/>
      <c r="H45" s="15"/>
    </row>
    <row r="46" spans="1:8" ht="12.75">
      <c r="A46" s="25">
        <v>39402</v>
      </c>
      <c r="B46" s="18" t="s">
        <v>997</v>
      </c>
      <c r="C46" s="15" t="s">
        <v>998</v>
      </c>
      <c r="D46" s="114" t="s">
        <v>1124</v>
      </c>
      <c r="E46" s="373">
        <v>18000</v>
      </c>
      <c r="F46" s="15">
        <v>1</v>
      </c>
      <c r="G46" s="15"/>
      <c r="H46" s="15"/>
    </row>
    <row r="47" spans="1:8" ht="12.75">
      <c r="A47" s="25">
        <v>39400</v>
      </c>
      <c r="B47" s="18" t="s">
        <v>995</v>
      </c>
      <c r="C47" s="15" t="s">
        <v>999</v>
      </c>
      <c r="D47" s="114"/>
      <c r="E47" s="114"/>
      <c r="F47" s="15">
        <v>1</v>
      </c>
      <c r="G47" s="15"/>
      <c r="H47" s="15"/>
    </row>
    <row r="48" spans="1:8" ht="12.75">
      <c r="A48" s="25">
        <v>39395</v>
      </c>
      <c r="B48" s="18" t="s">
        <v>1000</v>
      </c>
      <c r="C48" s="15" t="s">
        <v>1001</v>
      </c>
      <c r="D48" s="114" t="s">
        <v>1124</v>
      </c>
      <c r="E48" s="373">
        <v>112341</v>
      </c>
      <c r="F48" s="15">
        <v>1</v>
      </c>
      <c r="G48" s="15"/>
      <c r="H48" s="15"/>
    </row>
    <row r="49" spans="1:8" ht="12.75">
      <c r="A49" s="25">
        <v>39388</v>
      </c>
      <c r="B49" s="18" t="s">
        <v>1002</v>
      </c>
      <c r="C49" s="15" t="s">
        <v>998</v>
      </c>
      <c r="D49" s="114" t="s">
        <v>1125</v>
      </c>
      <c r="E49" s="373">
        <v>35065</v>
      </c>
      <c r="F49" s="15">
        <v>1</v>
      </c>
      <c r="G49" s="15"/>
      <c r="H49" s="15"/>
    </row>
    <row r="50" spans="1:8" ht="12.75">
      <c r="A50" s="134">
        <v>39387</v>
      </c>
      <c r="B50" s="18" t="s">
        <v>887</v>
      </c>
      <c r="C50" s="15" t="s">
        <v>1003</v>
      </c>
      <c r="D50" s="114" t="s">
        <v>1126</v>
      </c>
      <c r="E50" s="373">
        <v>35000</v>
      </c>
      <c r="F50" s="15">
        <v>0.5</v>
      </c>
      <c r="G50" s="15"/>
      <c r="H50" s="15"/>
    </row>
    <row r="51" spans="1:8" ht="12.75">
      <c r="A51" s="134">
        <v>39387</v>
      </c>
      <c r="B51" s="18" t="s">
        <v>1004</v>
      </c>
      <c r="C51" s="15" t="s">
        <v>1005</v>
      </c>
      <c r="D51" s="114" t="s">
        <v>1123</v>
      </c>
      <c r="E51" s="373">
        <v>11708</v>
      </c>
      <c r="F51" s="15">
        <v>2</v>
      </c>
      <c r="G51" s="15"/>
      <c r="H51" s="15"/>
    </row>
    <row r="52" spans="1:8" ht="12.75">
      <c r="A52" s="134">
        <v>39387</v>
      </c>
      <c r="B52" s="18" t="s">
        <v>1006</v>
      </c>
      <c r="C52" s="15" t="s">
        <v>1007</v>
      </c>
      <c r="D52" s="114" t="s">
        <v>1123</v>
      </c>
      <c r="E52" s="373">
        <v>34106</v>
      </c>
      <c r="F52" s="15">
        <v>1</v>
      </c>
      <c r="G52" s="15"/>
      <c r="H52" s="15"/>
    </row>
    <row r="53" spans="1:8" ht="12.75">
      <c r="A53" s="25">
        <v>39386</v>
      </c>
      <c r="B53" s="18" t="s">
        <v>977</v>
      </c>
      <c r="C53" s="15" t="s">
        <v>1008</v>
      </c>
      <c r="D53" s="114"/>
      <c r="E53" s="114"/>
      <c r="F53" s="15">
        <v>2</v>
      </c>
      <c r="G53" s="15"/>
      <c r="H53" s="15"/>
    </row>
    <row r="54" spans="1:8" ht="12.75">
      <c r="A54" s="25">
        <v>39386</v>
      </c>
      <c r="B54" s="18" t="s">
        <v>1009</v>
      </c>
      <c r="C54" s="15" t="s">
        <v>985</v>
      </c>
      <c r="D54" s="114" t="s">
        <v>1123</v>
      </c>
      <c r="E54" s="373">
        <v>312171</v>
      </c>
      <c r="F54" s="15">
        <v>2</v>
      </c>
      <c r="G54" s="15"/>
      <c r="H54" s="15"/>
    </row>
    <row r="55" spans="1:8" ht="12.75">
      <c r="A55" s="25">
        <v>39385</v>
      </c>
      <c r="B55" s="18" t="s">
        <v>885</v>
      </c>
      <c r="C55" s="15" t="s">
        <v>1010</v>
      </c>
      <c r="D55" s="114"/>
      <c r="E55" s="114"/>
      <c r="F55" s="15">
        <v>2</v>
      </c>
      <c r="G55" s="15"/>
      <c r="H55" s="15"/>
    </row>
    <row r="56" spans="1:8" ht="12.75">
      <c r="A56" s="25">
        <v>39385</v>
      </c>
      <c r="B56" s="18" t="s">
        <v>1011</v>
      </c>
      <c r="C56" s="15" t="s">
        <v>1012</v>
      </c>
      <c r="D56" s="114" t="s">
        <v>1123</v>
      </c>
      <c r="E56" s="376">
        <v>90000</v>
      </c>
      <c r="F56" s="15">
        <v>1</v>
      </c>
      <c r="G56" s="15"/>
      <c r="H56" s="15"/>
    </row>
    <row r="57" spans="1:8" ht="12.75">
      <c r="A57" s="25">
        <v>39384</v>
      </c>
      <c r="B57" s="18" t="s">
        <v>1013</v>
      </c>
      <c r="C57" s="15" t="s">
        <v>1014</v>
      </c>
      <c r="D57" s="114"/>
      <c r="E57" s="114"/>
      <c r="F57" s="15">
        <v>2</v>
      </c>
      <c r="G57" s="15"/>
      <c r="H57" s="15"/>
    </row>
    <row r="58" spans="1:8" ht="12.75">
      <c r="A58" s="25">
        <v>39384</v>
      </c>
      <c r="B58" s="18" t="s">
        <v>1015</v>
      </c>
      <c r="C58" s="15" t="s">
        <v>1016</v>
      </c>
      <c r="D58" s="15"/>
      <c r="E58" s="114"/>
      <c r="F58" s="15">
        <v>1</v>
      </c>
      <c r="G58" s="15"/>
      <c r="H58" s="15"/>
    </row>
    <row r="59" spans="1:8" ht="12.75">
      <c r="A59" s="25">
        <v>39384</v>
      </c>
      <c r="B59" s="18" t="s">
        <v>1017</v>
      </c>
      <c r="C59" s="15" t="s">
        <v>1014</v>
      </c>
      <c r="D59" s="15"/>
      <c r="E59" s="114"/>
      <c r="F59" s="15">
        <v>2</v>
      </c>
      <c r="G59" s="15"/>
      <c r="H59" s="15"/>
    </row>
    <row r="60" spans="1:8" ht="12.75">
      <c r="A60" s="25">
        <v>39384</v>
      </c>
      <c r="B60" s="18" t="s">
        <v>1018</v>
      </c>
      <c r="C60" s="15" t="s">
        <v>1019</v>
      </c>
      <c r="D60" s="15"/>
      <c r="E60" s="114"/>
      <c r="F60" s="15">
        <v>1</v>
      </c>
      <c r="G60" s="15"/>
      <c r="H60" s="15"/>
    </row>
    <row r="61" spans="1:8" ht="12.75">
      <c r="A61" s="25">
        <v>39384</v>
      </c>
      <c r="B61" s="18" t="s">
        <v>1020</v>
      </c>
      <c r="C61" s="15" t="s">
        <v>1021</v>
      </c>
      <c r="D61" s="15"/>
      <c r="E61" s="114"/>
      <c r="F61" s="15">
        <v>2</v>
      </c>
      <c r="G61" s="15"/>
      <c r="H61" s="15"/>
    </row>
    <row r="62" spans="1:8" ht="12.75">
      <c r="A62" s="25">
        <v>39384</v>
      </c>
      <c r="B62" s="18" t="s">
        <v>1022</v>
      </c>
      <c r="C62" s="15" t="s">
        <v>1014</v>
      </c>
      <c r="D62" s="15"/>
      <c r="E62" s="114"/>
      <c r="F62" s="15">
        <v>2</v>
      </c>
      <c r="G62" s="15"/>
      <c r="H62" s="15"/>
    </row>
    <row r="63" spans="1:8" ht="12.75">
      <c r="A63" s="25">
        <v>39280</v>
      </c>
      <c r="B63" s="18" t="s">
        <v>1023</v>
      </c>
      <c r="C63" s="15" t="s">
        <v>1024</v>
      </c>
      <c r="D63" s="15" t="s">
        <v>1123</v>
      </c>
      <c r="E63" s="375">
        <v>250000</v>
      </c>
      <c r="F63" s="15">
        <v>2</v>
      </c>
      <c r="G63" s="15"/>
      <c r="H63" s="15"/>
    </row>
    <row r="64" spans="1:8" ht="12.75">
      <c r="A64" s="135">
        <v>39264</v>
      </c>
      <c r="B64" s="15" t="s">
        <v>1004</v>
      </c>
      <c r="C64" s="15" t="s">
        <v>1025</v>
      </c>
      <c r="D64" s="15" t="s">
        <v>1123</v>
      </c>
      <c r="E64" s="373">
        <v>11708</v>
      </c>
      <c r="F64" s="15">
        <v>6</v>
      </c>
      <c r="G64" s="15"/>
      <c r="H64" s="15"/>
    </row>
    <row r="65" spans="1:8" ht="12.75">
      <c r="A65" s="135">
        <v>39264</v>
      </c>
      <c r="B65" s="15" t="s">
        <v>1026</v>
      </c>
      <c r="C65" s="15" t="s">
        <v>1027</v>
      </c>
      <c r="D65" s="15" t="s">
        <v>1123</v>
      </c>
      <c r="E65" s="373">
        <v>13980</v>
      </c>
      <c r="F65" s="15">
        <v>0.25</v>
      </c>
      <c r="G65" s="15"/>
      <c r="H65" s="15"/>
    </row>
    <row r="66" spans="1:8" ht="12.75">
      <c r="A66" s="135">
        <v>39264</v>
      </c>
      <c r="B66" s="15" t="s">
        <v>905</v>
      </c>
      <c r="C66" s="15" t="s">
        <v>1028</v>
      </c>
      <c r="D66" s="15" t="s">
        <v>1127</v>
      </c>
      <c r="E66" s="373">
        <v>120000</v>
      </c>
      <c r="F66" s="15">
        <v>2</v>
      </c>
      <c r="G66" s="15"/>
      <c r="H66" s="15"/>
    </row>
    <row r="67" spans="1:8" ht="12.75">
      <c r="A67" s="25">
        <v>39486</v>
      </c>
      <c r="B67" s="18" t="s">
        <v>925</v>
      </c>
      <c r="C67" s="15" t="s">
        <v>1029</v>
      </c>
      <c r="D67" s="15"/>
      <c r="E67" s="374"/>
      <c r="F67" s="15">
        <v>1</v>
      </c>
      <c r="G67" s="15"/>
      <c r="H67" s="15"/>
    </row>
    <row r="68" spans="1:8" ht="12.75">
      <c r="A68" s="25">
        <v>39479</v>
      </c>
      <c r="B68" s="18" t="s">
        <v>887</v>
      </c>
      <c r="C68" s="15" t="s">
        <v>1030</v>
      </c>
      <c r="D68" s="15"/>
      <c r="E68" s="374"/>
      <c r="F68" s="15"/>
      <c r="G68" s="15"/>
      <c r="H68" s="15"/>
    </row>
    <row r="69" spans="1:8" ht="12.75">
      <c r="A69" s="25">
        <v>39487</v>
      </c>
      <c r="B69" s="18" t="s">
        <v>1023</v>
      </c>
      <c r="C69" s="15" t="s">
        <v>1031</v>
      </c>
      <c r="D69" s="15"/>
      <c r="E69" s="374"/>
      <c r="F69" s="15"/>
      <c r="G69" s="15"/>
      <c r="H69" s="15"/>
    </row>
    <row r="70" spans="1:8" ht="12.75">
      <c r="A70" s="25">
        <v>39494</v>
      </c>
      <c r="B70" s="18" t="s">
        <v>1032</v>
      </c>
      <c r="C70" s="15" t="s">
        <v>1033</v>
      </c>
      <c r="D70" s="15" t="s">
        <v>1123</v>
      </c>
      <c r="E70" s="376">
        <v>150000</v>
      </c>
      <c r="F70" s="15"/>
      <c r="G70" s="15"/>
      <c r="H70" s="15"/>
    </row>
    <row r="71" spans="1:8" ht="12.75">
      <c r="A71" s="25">
        <v>39505</v>
      </c>
      <c r="B71" s="18" t="s">
        <v>1034</v>
      </c>
      <c r="C71" s="15" t="s">
        <v>1035</v>
      </c>
      <c r="D71" s="15"/>
      <c r="E71" s="114"/>
      <c r="F71" s="15">
        <v>1</v>
      </c>
      <c r="G71" s="15"/>
      <c r="H71" s="15"/>
    </row>
    <row r="72" spans="1:8" ht="12.75">
      <c r="A72" s="25">
        <v>39506</v>
      </c>
      <c r="B72" s="18" t="s">
        <v>1036</v>
      </c>
      <c r="C72" s="15" t="s">
        <v>1037</v>
      </c>
      <c r="D72" s="15" t="s">
        <v>1123</v>
      </c>
      <c r="E72" s="373">
        <v>117854</v>
      </c>
      <c r="F72" s="15">
        <v>2</v>
      </c>
      <c r="G72" s="15"/>
      <c r="H72" s="15"/>
    </row>
    <row r="73" spans="1:8" ht="12.75">
      <c r="A73" s="25">
        <v>39508</v>
      </c>
      <c r="B73" s="18" t="s">
        <v>1023</v>
      </c>
      <c r="C73" s="15" t="s">
        <v>1038</v>
      </c>
      <c r="D73" s="15"/>
      <c r="E73" s="114"/>
      <c r="F73" s="15">
        <v>2</v>
      </c>
      <c r="G73" s="15"/>
      <c r="H73" s="15"/>
    </row>
    <row r="74" spans="1:8" ht="12.75">
      <c r="A74" s="25">
        <v>39508</v>
      </c>
      <c r="B74" s="18" t="s">
        <v>1006</v>
      </c>
      <c r="C74" s="15" t="s">
        <v>1039</v>
      </c>
      <c r="D74" s="15"/>
      <c r="E74" s="114"/>
      <c r="F74" s="15"/>
      <c r="G74" s="15"/>
      <c r="H74" s="15"/>
    </row>
    <row r="75" spans="1:8" ht="12.75">
      <c r="A75" s="25">
        <v>39512</v>
      </c>
      <c r="B75" s="18" t="s">
        <v>901</v>
      </c>
      <c r="C75" s="15" t="s">
        <v>1040</v>
      </c>
      <c r="D75" s="15" t="s">
        <v>1125</v>
      </c>
      <c r="E75" s="373">
        <v>186774</v>
      </c>
      <c r="F75" s="15">
        <v>1</v>
      </c>
      <c r="G75" s="15"/>
      <c r="H75" s="15"/>
    </row>
    <row r="76" spans="1:8" ht="12.75">
      <c r="A76" s="25">
        <v>39508</v>
      </c>
      <c r="B76" s="18" t="s">
        <v>1041</v>
      </c>
      <c r="C76" s="15" t="s">
        <v>1042</v>
      </c>
      <c r="D76" s="15" t="s">
        <v>1123</v>
      </c>
      <c r="E76" s="373">
        <v>33000</v>
      </c>
      <c r="F76" s="15"/>
      <c r="G76" s="15"/>
      <c r="H76" s="15"/>
    </row>
    <row r="77" spans="1:8" ht="12.75">
      <c r="A77" s="25">
        <v>39526</v>
      </c>
      <c r="B77" s="18" t="s">
        <v>1032</v>
      </c>
      <c r="C77" s="15" t="s">
        <v>1043</v>
      </c>
      <c r="D77" s="15"/>
      <c r="E77" s="114"/>
      <c r="F77" s="15">
        <v>1</v>
      </c>
      <c r="G77" s="15"/>
      <c r="H77" s="15"/>
    </row>
    <row r="78" spans="1:8" ht="12.75">
      <c r="A78" s="25">
        <v>39569</v>
      </c>
      <c r="B78" s="18" t="s">
        <v>1044</v>
      </c>
      <c r="C78" s="15" t="s">
        <v>1045</v>
      </c>
      <c r="D78" s="15" t="s">
        <v>1123</v>
      </c>
      <c r="E78" s="373">
        <v>85000</v>
      </c>
      <c r="F78" s="15"/>
      <c r="G78" s="15"/>
      <c r="H78" s="15"/>
    </row>
    <row r="79" spans="1:8" ht="12.75">
      <c r="A79" s="136">
        <v>39723</v>
      </c>
      <c r="B79" s="18" t="s">
        <v>1032</v>
      </c>
      <c r="C79" s="15" t="s">
        <v>1046</v>
      </c>
      <c r="D79" s="15" t="s">
        <v>1123</v>
      </c>
      <c r="E79" s="376">
        <v>150000</v>
      </c>
      <c r="F79" s="15">
        <v>2</v>
      </c>
      <c r="G79" s="15"/>
      <c r="H79" s="15"/>
    </row>
    <row r="80" spans="1:8" ht="12.75">
      <c r="A80" s="136">
        <v>39722</v>
      </c>
      <c r="B80" s="18" t="s">
        <v>1047</v>
      </c>
      <c r="C80" s="15" t="s">
        <v>1048</v>
      </c>
      <c r="D80" s="15"/>
      <c r="E80" s="114"/>
      <c r="F80" s="15"/>
      <c r="G80" s="15"/>
      <c r="H80" s="15"/>
    </row>
    <row r="81" spans="1:8" ht="12.75">
      <c r="A81" s="25">
        <v>39744</v>
      </c>
      <c r="B81" s="18" t="s">
        <v>1049</v>
      </c>
      <c r="C81" s="15" t="s">
        <v>1050</v>
      </c>
      <c r="D81" s="15"/>
      <c r="E81" s="114"/>
      <c r="F81" s="15">
        <v>2</v>
      </c>
      <c r="G81" s="15"/>
      <c r="H81" s="15"/>
    </row>
    <row r="82" spans="1:8" ht="12.75">
      <c r="A82" s="25">
        <v>39783</v>
      </c>
      <c r="B82" s="18" t="s">
        <v>1051</v>
      </c>
      <c r="C82" s="15" t="s">
        <v>1052</v>
      </c>
      <c r="D82" s="15" t="s">
        <v>1126</v>
      </c>
      <c r="E82" s="373">
        <v>80000</v>
      </c>
      <c r="F82" s="15"/>
      <c r="G82" s="15"/>
      <c r="H82" s="15"/>
    </row>
    <row r="83" spans="1:8" ht="12.75">
      <c r="A83" s="20"/>
      <c r="B83" s="15"/>
      <c r="C83" s="15"/>
      <c r="D83" s="15"/>
      <c r="E83" s="15"/>
      <c r="F83" s="15"/>
      <c r="G83" s="15"/>
      <c r="H83" s="15"/>
    </row>
    <row r="84" spans="1:8" ht="12.75">
      <c r="A84" s="20"/>
      <c r="B84" s="15"/>
      <c r="C84" s="15"/>
      <c r="D84" s="15"/>
      <c r="E84" s="15"/>
      <c r="F84" s="15"/>
      <c r="G84" s="15"/>
      <c r="H84" s="15"/>
    </row>
    <row r="85" spans="1:8" ht="12.75">
      <c r="A85" s="20"/>
      <c r="B85" s="15"/>
      <c r="C85" s="15"/>
      <c r="D85" s="15"/>
      <c r="E85" s="15"/>
      <c r="F85" s="15"/>
      <c r="G85" s="15"/>
      <c r="H85" s="15"/>
    </row>
    <row r="86" spans="1:8" ht="12" customHeight="1">
      <c r="A86" s="16"/>
      <c r="B86" s="13" t="s">
        <v>566</v>
      </c>
      <c r="C86" s="17"/>
      <c r="D86" s="17"/>
      <c r="E86" s="353">
        <f>SUM(E7:E85)</f>
        <v>3012719</v>
      </c>
      <c r="F86" s="17"/>
      <c r="G86" s="17"/>
      <c r="H86" s="17"/>
    </row>
    <row r="88" s="4" customFormat="1" ht="15.75">
      <c r="A88" s="7" t="s">
        <v>546</v>
      </c>
    </row>
    <row r="89" spans="1:8" s="1" customFormat="1" ht="12.75">
      <c r="A89" s="12" t="s">
        <v>549</v>
      </c>
      <c r="B89" s="13" t="s">
        <v>550</v>
      </c>
      <c r="C89" s="13" t="s">
        <v>551</v>
      </c>
      <c r="D89" s="13"/>
      <c r="E89" s="34" t="s">
        <v>579</v>
      </c>
      <c r="F89" s="13" t="s">
        <v>557</v>
      </c>
      <c r="G89" s="13" t="s">
        <v>556</v>
      </c>
      <c r="H89" s="13" t="s">
        <v>558</v>
      </c>
    </row>
    <row r="90" spans="1:8" s="11" customFormat="1" ht="12.75">
      <c r="A90" s="137">
        <v>39499</v>
      </c>
      <c r="B90" s="11" t="s">
        <v>1053</v>
      </c>
      <c r="C90" s="18" t="s">
        <v>1054</v>
      </c>
      <c r="D90" s="18"/>
      <c r="E90" s="18"/>
      <c r="F90" s="18"/>
      <c r="G90" s="18"/>
      <c r="H90" s="18"/>
    </row>
    <row r="91" spans="1:8" s="11" customFormat="1" ht="12.75">
      <c r="A91" s="137">
        <v>39498</v>
      </c>
      <c r="B91" s="11" t="s">
        <v>1053</v>
      </c>
      <c r="C91" s="18" t="s">
        <v>1054</v>
      </c>
      <c r="D91" s="18"/>
      <c r="E91" s="18"/>
      <c r="F91" s="18"/>
      <c r="G91" s="18"/>
      <c r="H91" s="18"/>
    </row>
    <row r="92" spans="1:8" ht="12.75">
      <c r="A92" s="16"/>
      <c r="B92" s="13" t="s">
        <v>566</v>
      </c>
      <c r="C92" s="17"/>
      <c r="D92" s="17"/>
      <c r="E92" s="17"/>
      <c r="F92" s="17"/>
      <c r="G92" s="17"/>
      <c r="H92" s="17"/>
    </row>
    <row r="93" s="11" customFormat="1" ht="12.75">
      <c r="A93" s="10"/>
    </row>
    <row r="94" s="4" customFormat="1" ht="15.75">
      <c r="A94" s="7" t="s">
        <v>547</v>
      </c>
    </row>
    <row r="95" spans="1:8" s="1" customFormat="1" ht="12.75">
      <c r="A95" s="12" t="s">
        <v>549</v>
      </c>
      <c r="B95" s="13" t="s">
        <v>550</v>
      </c>
      <c r="C95" s="13" t="s">
        <v>551</v>
      </c>
      <c r="D95" s="13"/>
      <c r="E95" s="34" t="s">
        <v>580</v>
      </c>
      <c r="F95" s="13" t="s">
        <v>557</v>
      </c>
      <c r="G95" s="13" t="s">
        <v>556</v>
      </c>
      <c r="H95" s="13" t="s">
        <v>558</v>
      </c>
    </row>
    <row r="96" spans="1:8" s="1" customFormat="1" ht="12.75">
      <c r="A96" s="20"/>
      <c r="B96" s="21"/>
      <c r="C96" s="21"/>
      <c r="D96" s="21"/>
      <c r="E96" s="21"/>
      <c r="F96" s="21"/>
      <c r="G96" s="21"/>
      <c r="H96" s="21"/>
    </row>
    <row r="97" spans="1:8" s="1" customFormat="1" ht="12.75">
      <c r="A97" s="20"/>
      <c r="B97" s="21"/>
      <c r="C97" s="21"/>
      <c r="D97" s="21"/>
      <c r="E97" s="21"/>
      <c r="F97" s="21"/>
      <c r="G97" s="21"/>
      <c r="H97" s="21"/>
    </row>
    <row r="98" spans="1:8" s="1" customFormat="1" ht="12.75">
      <c r="A98" s="20"/>
      <c r="B98" s="21"/>
      <c r="C98" s="21"/>
      <c r="D98" s="21"/>
      <c r="E98" s="21"/>
      <c r="F98" s="21"/>
      <c r="G98" s="21"/>
      <c r="H98" s="21"/>
    </row>
    <row r="99" spans="1:8" s="1" customFormat="1" ht="12.75">
      <c r="A99" s="22"/>
      <c r="B99" s="21"/>
      <c r="C99" s="21"/>
      <c r="D99" s="21"/>
      <c r="E99" s="21"/>
      <c r="F99" s="21"/>
      <c r="G99" s="21"/>
      <c r="H99" s="21"/>
    </row>
    <row r="100" spans="1:8" s="1" customFormat="1" ht="12.75">
      <c r="A100" s="22"/>
      <c r="B100" s="21"/>
      <c r="C100" s="21"/>
      <c r="D100" s="21"/>
      <c r="E100" s="21"/>
      <c r="F100" s="21"/>
      <c r="G100" s="21"/>
      <c r="H100" s="21"/>
    </row>
    <row r="101" spans="1:8" ht="12.75">
      <c r="A101" s="16"/>
      <c r="B101" s="13" t="s">
        <v>566</v>
      </c>
      <c r="C101" s="17"/>
      <c r="D101" s="17"/>
      <c r="E101" s="17"/>
      <c r="F101" s="17"/>
      <c r="G101" s="17"/>
      <c r="H101" s="17"/>
    </row>
    <row r="103" s="4" customFormat="1" ht="15.75">
      <c r="A103" s="7" t="s">
        <v>920</v>
      </c>
    </row>
    <row r="104" spans="1:8" s="1" customFormat="1" ht="12.75">
      <c r="A104" s="12" t="s">
        <v>549</v>
      </c>
      <c r="B104" s="13" t="s">
        <v>550</v>
      </c>
      <c r="C104" s="13" t="s">
        <v>551</v>
      </c>
      <c r="D104" s="13"/>
      <c r="E104" s="13" t="s">
        <v>561</v>
      </c>
      <c r="F104" s="13" t="s">
        <v>560</v>
      </c>
      <c r="G104" s="13" t="s">
        <v>559</v>
      </c>
      <c r="H104" s="13" t="s">
        <v>558</v>
      </c>
    </row>
    <row r="105" spans="1:8" ht="12.75">
      <c r="A105" s="23">
        <v>38718</v>
      </c>
      <c r="B105" s="15"/>
      <c r="C105" s="15"/>
      <c r="D105" s="15"/>
      <c r="E105" s="15"/>
      <c r="F105" s="15"/>
      <c r="G105" s="15"/>
      <c r="H105" s="15"/>
    </row>
    <row r="106" spans="1:8" ht="12.75">
      <c r="A106" s="23">
        <v>38771</v>
      </c>
      <c r="B106" s="15" t="s">
        <v>921</v>
      </c>
      <c r="C106" s="15" t="s">
        <v>922</v>
      </c>
      <c r="D106" s="15"/>
      <c r="E106" s="15"/>
      <c r="F106" s="15"/>
      <c r="G106" s="15"/>
      <c r="H106" s="15"/>
    </row>
    <row r="107" spans="1:8" ht="12.75">
      <c r="A107" s="14" t="s">
        <v>562</v>
      </c>
      <c r="B107" s="15"/>
      <c r="C107" s="15"/>
      <c r="D107" s="15"/>
      <c r="E107" s="15"/>
      <c r="F107" s="15"/>
      <c r="G107" s="15"/>
      <c r="H107" s="15"/>
    </row>
    <row r="108" spans="1:8" ht="12.75">
      <c r="A108" s="23">
        <v>38808</v>
      </c>
      <c r="B108" s="15"/>
      <c r="C108" s="15"/>
      <c r="D108" s="15"/>
      <c r="E108" s="15"/>
      <c r="F108" s="15"/>
      <c r="G108" s="15"/>
      <c r="H108" s="15"/>
    </row>
    <row r="109" spans="1:8" ht="12.75">
      <c r="A109" s="14" t="s">
        <v>563</v>
      </c>
      <c r="B109" s="15"/>
      <c r="C109" s="15"/>
      <c r="D109" s="15"/>
      <c r="E109" s="15"/>
      <c r="F109" s="15"/>
      <c r="G109" s="15"/>
      <c r="H109" s="15"/>
    </row>
    <row r="110" spans="1:8" ht="12.75">
      <c r="A110" s="23">
        <v>38869</v>
      </c>
      <c r="B110" s="15"/>
      <c r="C110" s="15"/>
      <c r="D110" s="15"/>
      <c r="E110" s="15"/>
      <c r="F110" s="15"/>
      <c r="G110" s="15"/>
      <c r="H110" s="15"/>
    </row>
    <row r="111" spans="1:8" ht="12.75">
      <c r="A111" s="23">
        <v>38899</v>
      </c>
      <c r="B111" s="15" t="s">
        <v>923</v>
      </c>
      <c r="C111" s="15" t="s">
        <v>924</v>
      </c>
      <c r="D111" s="15"/>
      <c r="E111" s="15"/>
      <c r="F111" s="15"/>
      <c r="G111" s="15"/>
      <c r="H111" s="15"/>
    </row>
    <row r="112" spans="1:8" ht="12.75">
      <c r="A112" s="23">
        <v>38930</v>
      </c>
      <c r="B112" s="15"/>
      <c r="C112" s="15"/>
      <c r="D112" s="15"/>
      <c r="E112" s="15"/>
      <c r="F112" s="15"/>
      <c r="G112" s="15"/>
      <c r="H112" s="15"/>
    </row>
    <row r="113" spans="1:8" ht="12.75">
      <c r="A113" s="23">
        <v>38961</v>
      </c>
      <c r="B113" s="15"/>
      <c r="C113" s="15"/>
      <c r="D113" s="15"/>
      <c r="E113" s="15"/>
      <c r="F113" s="15"/>
      <c r="G113" s="15"/>
      <c r="H113" s="15"/>
    </row>
    <row r="114" spans="1:8" ht="12.75">
      <c r="A114" s="14" t="s">
        <v>564</v>
      </c>
      <c r="B114" s="15" t="s">
        <v>925</v>
      </c>
      <c r="C114" s="15" t="s">
        <v>926</v>
      </c>
      <c r="D114" s="15"/>
      <c r="E114" s="15"/>
      <c r="F114" s="15"/>
      <c r="G114" s="15"/>
      <c r="H114" s="15"/>
    </row>
    <row r="115" spans="1:8" ht="12.75">
      <c r="A115" s="23">
        <v>39022</v>
      </c>
      <c r="B115" s="15" t="s">
        <v>927</v>
      </c>
      <c r="C115" s="15" t="s">
        <v>928</v>
      </c>
      <c r="D115" s="15"/>
      <c r="E115" s="15"/>
      <c r="F115" s="15"/>
      <c r="G115" s="15"/>
      <c r="H115" s="15"/>
    </row>
    <row r="116" spans="1:8" ht="12.75">
      <c r="A116" s="14" t="s">
        <v>565</v>
      </c>
      <c r="B116" s="15" t="s">
        <v>929</v>
      </c>
      <c r="C116" s="15" t="s">
        <v>908</v>
      </c>
      <c r="D116" s="15"/>
      <c r="E116" s="15"/>
      <c r="F116" s="15"/>
      <c r="G116" s="15"/>
      <c r="H116" s="15"/>
    </row>
    <row r="117" spans="1:8" ht="12.75">
      <c r="A117" s="14" t="s">
        <v>565</v>
      </c>
      <c r="B117" s="15" t="s">
        <v>930</v>
      </c>
      <c r="C117" s="15" t="s">
        <v>931</v>
      </c>
      <c r="D117" s="15"/>
      <c r="E117" s="15"/>
      <c r="F117" s="15"/>
      <c r="G117" s="15"/>
      <c r="H117" s="15"/>
    </row>
    <row r="118" spans="1:8" ht="12.75">
      <c r="A118" s="14" t="s">
        <v>565</v>
      </c>
      <c r="B118" s="15" t="s">
        <v>932</v>
      </c>
      <c r="C118" s="15" t="s">
        <v>933</v>
      </c>
      <c r="D118" s="15"/>
      <c r="E118" s="15"/>
      <c r="F118" s="15"/>
      <c r="G118" s="15"/>
      <c r="H118" s="15"/>
    </row>
    <row r="119" spans="1:8" ht="12.75">
      <c r="A119" s="14" t="s">
        <v>565</v>
      </c>
      <c r="B119" s="15" t="s">
        <v>925</v>
      </c>
      <c r="C119" s="15" t="s">
        <v>934</v>
      </c>
      <c r="D119" s="15"/>
      <c r="E119" s="15"/>
      <c r="F119" s="15"/>
      <c r="G119" s="15"/>
      <c r="H119" s="15"/>
    </row>
    <row r="120" spans="1:8" ht="12.75">
      <c r="A120" s="14" t="s">
        <v>565</v>
      </c>
      <c r="B120" s="15" t="s">
        <v>935</v>
      </c>
      <c r="C120" s="15" t="s">
        <v>936</v>
      </c>
      <c r="D120" s="15"/>
      <c r="E120" s="15"/>
      <c r="F120" s="15"/>
      <c r="G120" s="15"/>
      <c r="H120" s="15"/>
    </row>
    <row r="121" spans="1:8" ht="12.75">
      <c r="A121" s="14" t="s">
        <v>565</v>
      </c>
      <c r="B121" s="15" t="s">
        <v>937</v>
      </c>
      <c r="C121" s="15" t="s">
        <v>938</v>
      </c>
      <c r="D121" s="15"/>
      <c r="E121" s="15"/>
      <c r="F121" s="15"/>
      <c r="G121" s="15"/>
      <c r="H121" s="15"/>
    </row>
    <row r="122" spans="1:8" ht="12.75">
      <c r="A122" s="25">
        <v>39384</v>
      </c>
      <c r="B122" s="18" t="s">
        <v>1055</v>
      </c>
      <c r="C122" s="15" t="s">
        <v>1056</v>
      </c>
      <c r="D122" s="15"/>
      <c r="E122" s="15"/>
      <c r="F122" s="15"/>
      <c r="G122" s="15"/>
      <c r="H122" s="15"/>
    </row>
    <row r="123" spans="1:8" ht="12.75">
      <c r="A123" s="25">
        <v>39385</v>
      </c>
      <c r="B123" s="18" t="s">
        <v>1057</v>
      </c>
      <c r="C123" s="15" t="s">
        <v>1058</v>
      </c>
      <c r="D123" s="15"/>
      <c r="E123" s="15"/>
      <c r="F123" s="15"/>
      <c r="G123" s="15"/>
      <c r="H123" s="15"/>
    </row>
    <row r="124" spans="1:8" ht="12.75">
      <c r="A124" s="25">
        <v>39351</v>
      </c>
      <c r="B124" s="18" t="s">
        <v>1057</v>
      </c>
      <c r="C124" s="15" t="s">
        <v>1059</v>
      </c>
      <c r="D124" s="15"/>
      <c r="E124" s="15"/>
      <c r="F124" s="15"/>
      <c r="G124" s="15"/>
      <c r="H124" s="15"/>
    </row>
    <row r="125" spans="1:8" ht="12.75">
      <c r="A125" s="16"/>
      <c r="B125" s="13" t="s">
        <v>566</v>
      </c>
      <c r="C125" s="17"/>
      <c r="D125" s="17"/>
      <c r="E125" s="17"/>
      <c r="F125" s="17"/>
      <c r="G125" s="17"/>
      <c r="H125" s="17"/>
    </row>
    <row r="127" ht="15.75">
      <c r="A127" s="7" t="s">
        <v>939</v>
      </c>
    </row>
    <row r="128" spans="1:8" s="1" customFormat="1" ht="12.75">
      <c r="A128" s="12" t="s">
        <v>549</v>
      </c>
      <c r="B128" s="13" t="s">
        <v>550</v>
      </c>
      <c r="C128" s="13" t="s">
        <v>551</v>
      </c>
      <c r="D128" s="13"/>
      <c r="E128" s="13" t="s">
        <v>940</v>
      </c>
      <c r="F128" s="13" t="s">
        <v>941</v>
      </c>
      <c r="G128" s="13" t="s">
        <v>559</v>
      </c>
      <c r="H128" s="13" t="s">
        <v>558</v>
      </c>
    </row>
    <row r="129" spans="1:8" ht="12.75">
      <c r="A129" s="23">
        <v>38718</v>
      </c>
      <c r="B129" s="26" t="s">
        <v>942</v>
      </c>
      <c r="C129" s="15"/>
      <c r="D129" s="15"/>
      <c r="E129" s="15">
        <v>22620</v>
      </c>
      <c r="F129" s="15">
        <v>6962</v>
      </c>
      <c r="G129" s="15"/>
      <c r="H129" s="15"/>
    </row>
    <row r="130" spans="1:8" ht="12.75">
      <c r="A130" s="23">
        <v>38771</v>
      </c>
      <c r="B130" s="26" t="s">
        <v>942</v>
      </c>
      <c r="C130" s="15"/>
      <c r="D130" s="15"/>
      <c r="E130" s="15">
        <v>23077</v>
      </c>
      <c r="F130" s="15">
        <v>9199</v>
      </c>
      <c r="G130" s="15"/>
      <c r="H130" s="15"/>
    </row>
    <row r="131" spans="1:8" ht="12.75">
      <c r="A131" s="14" t="s">
        <v>562</v>
      </c>
      <c r="B131" s="26" t="s">
        <v>942</v>
      </c>
      <c r="C131" s="15"/>
      <c r="D131" s="15"/>
      <c r="E131" s="15">
        <v>24859</v>
      </c>
      <c r="F131" s="15">
        <v>8659</v>
      </c>
      <c r="G131" s="15"/>
      <c r="H131" s="15"/>
    </row>
    <row r="132" spans="1:8" ht="12.75">
      <c r="A132" s="23">
        <v>38808</v>
      </c>
      <c r="B132" s="26" t="s">
        <v>942</v>
      </c>
      <c r="C132" s="15"/>
      <c r="D132" s="15"/>
      <c r="E132" s="15">
        <v>13283</v>
      </c>
      <c r="F132" s="15">
        <v>5041</v>
      </c>
      <c r="G132" s="15"/>
      <c r="H132" s="15"/>
    </row>
    <row r="133" spans="1:8" ht="12.75">
      <c r="A133" s="14" t="s">
        <v>563</v>
      </c>
      <c r="B133" s="26" t="s">
        <v>942</v>
      </c>
      <c r="C133" s="15"/>
      <c r="D133" s="15"/>
      <c r="E133" s="15">
        <v>18131</v>
      </c>
      <c r="F133" s="15">
        <v>5620</v>
      </c>
      <c r="G133" s="15"/>
      <c r="H133" s="15"/>
    </row>
    <row r="134" spans="1:8" ht="12.75">
      <c r="A134" s="23">
        <v>38869</v>
      </c>
      <c r="B134" s="26" t="s">
        <v>942</v>
      </c>
      <c r="C134" s="15"/>
      <c r="D134" s="15"/>
      <c r="E134" s="15">
        <v>17914</v>
      </c>
      <c r="F134" s="15">
        <v>6247</v>
      </c>
      <c r="G134" s="15"/>
      <c r="H134" s="15"/>
    </row>
    <row r="135" spans="1:8" ht="12.75">
      <c r="A135" s="23">
        <v>38899</v>
      </c>
      <c r="B135" s="26" t="s">
        <v>942</v>
      </c>
      <c r="C135" s="15"/>
      <c r="D135" s="15"/>
      <c r="E135" s="15">
        <v>20149</v>
      </c>
      <c r="F135" s="15">
        <v>6364</v>
      </c>
      <c r="G135" s="15"/>
      <c r="H135" s="15"/>
    </row>
    <row r="136" spans="1:8" ht="12.75">
      <c r="A136" s="23">
        <v>38930</v>
      </c>
      <c r="B136" s="26" t="s">
        <v>942</v>
      </c>
      <c r="C136" s="15"/>
      <c r="D136" s="15"/>
      <c r="E136" s="15">
        <v>18139</v>
      </c>
      <c r="F136" s="15">
        <v>5679</v>
      </c>
      <c r="G136" s="15"/>
      <c r="H136" s="15"/>
    </row>
    <row r="137" spans="1:8" ht="12.75">
      <c r="A137" s="23">
        <v>38961</v>
      </c>
      <c r="B137" s="26" t="s">
        <v>942</v>
      </c>
      <c r="C137" s="15"/>
      <c r="D137" s="15"/>
      <c r="E137" s="15">
        <v>14677</v>
      </c>
      <c r="F137" s="15">
        <v>5343</v>
      </c>
      <c r="G137" s="15"/>
      <c r="H137" s="15"/>
    </row>
    <row r="138" spans="1:8" ht="12.75">
      <c r="A138" s="14" t="s">
        <v>564</v>
      </c>
      <c r="B138" s="26" t="s">
        <v>942</v>
      </c>
      <c r="C138" s="15"/>
      <c r="D138" s="15"/>
      <c r="E138" s="15">
        <v>24560</v>
      </c>
      <c r="F138" s="15">
        <v>9731</v>
      </c>
      <c r="G138" s="15"/>
      <c r="H138" s="15"/>
    </row>
    <row r="139" spans="1:8" ht="12.75">
      <c r="A139" s="23">
        <v>39022</v>
      </c>
      <c r="B139" s="26" t="s">
        <v>942</v>
      </c>
      <c r="C139" s="15"/>
      <c r="D139" s="15"/>
      <c r="E139" s="15">
        <v>24782</v>
      </c>
      <c r="F139" s="15">
        <v>7747</v>
      </c>
      <c r="G139" s="15"/>
      <c r="H139" s="15"/>
    </row>
    <row r="140" spans="1:8" ht="12.75">
      <c r="A140" s="14" t="s">
        <v>565</v>
      </c>
      <c r="B140" s="26" t="s">
        <v>942</v>
      </c>
      <c r="C140" s="15"/>
      <c r="D140" s="15"/>
      <c r="E140" s="15">
        <v>42700</v>
      </c>
      <c r="F140" s="15">
        <v>13567</v>
      </c>
      <c r="G140" s="15"/>
      <c r="H140" s="15"/>
    </row>
    <row r="141" spans="1:8" ht="12.75">
      <c r="A141" s="23" t="s">
        <v>1060</v>
      </c>
      <c r="B141" s="26" t="s">
        <v>942</v>
      </c>
      <c r="C141" s="15"/>
      <c r="D141" s="15"/>
      <c r="E141" s="115">
        <v>43525</v>
      </c>
      <c r="F141" s="115">
        <v>20457</v>
      </c>
      <c r="G141" s="15"/>
      <c r="H141" s="15"/>
    </row>
    <row r="142" spans="1:8" ht="12.75">
      <c r="A142" s="23">
        <v>39295</v>
      </c>
      <c r="B142" s="26" t="s">
        <v>942</v>
      </c>
      <c r="C142" s="15"/>
      <c r="D142" s="15"/>
      <c r="E142" s="115">
        <v>39531</v>
      </c>
      <c r="F142" s="115">
        <v>19898</v>
      </c>
      <c r="G142" s="15"/>
      <c r="H142" s="15"/>
    </row>
    <row r="143" spans="1:8" ht="12.75">
      <c r="A143" s="23">
        <v>39326</v>
      </c>
      <c r="B143" s="26" t="s">
        <v>942</v>
      </c>
      <c r="C143" s="15"/>
      <c r="D143" s="15"/>
      <c r="E143" s="115">
        <v>30573</v>
      </c>
      <c r="F143" s="115">
        <v>12982</v>
      </c>
      <c r="G143" s="15"/>
      <c r="H143" s="15"/>
    </row>
    <row r="144" spans="1:8" ht="12.75">
      <c r="A144" s="23" t="s">
        <v>1061</v>
      </c>
      <c r="B144" s="26" t="s">
        <v>942</v>
      </c>
      <c r="C144" s="15"/>
      <c r="D144" s="15"/>
      <c r="E144" s="115">
        <v>36060</v>
      </c>
      <c r="F144" s="115">
        <v>12025</v>
      </c>
      <c r="G144" s="15"/>
      <c r="H144" s="15"/>
    </row>
    <row r="145" spans="1:8" ht="12.75">
      <c r="A145" s="23">
        <v>39387</v>
      </c>
      <c r="B145" s="26" t="s">
        <v>942</v>
      </c>
      <c r="C145" s="15"/>
      <c r="D145" s="15"/>
      <c r="E145" s="115">
        <v>60820</v>
      </c>
      <c r="F145" s="115">
        <v>16535</v>
      </c>
      <c r="G145" s="15"/>
      <c r="H145" s="15"/>
    </row>
    <row r="146" spans="1:8" ht="12.75">
      <c r="A146" s="23" t="s">
        <v>1062</v>
      </c>
      <c r="B146" s="26" t="s">
        <v>942</v>
      </c>
      <c r="C146" s="15"/>
      <c r="D146" s="15"/>
      <c r="E146" s="115">
        <v>42757</v>
      </c>
      <c r="F146" s="115">
        <v>14345</v>
      </c>
      <c r="G146" s="15"/>
      <c r="H146" s="15"/>
    </row>
    <row r="147" spans="1:8" ht="12.75">
      <c r="A147" s="23" t="s">
        <v>1063</v>
      </c>
      <c r="B147" s="26" t="s">
        <v>942</v>
      </c>
      <c r="C147" s="15"/>
      <c r="D147" s="15"/>
      <c r="E147" s="115">
        <v>38386</v>
      </c>
      <c r="F147" s="115">
        <v>13856</v>
      </c>
      <c r="G147" s="15"/>
      <c r="H147" s="15"/>
    </row>
    <row r="148" spans="1:8" ht="12.75">
      <c r="A148" s="23">
        <v>39479</v>
      </c>
      <c r="B148" s="26" t="s">
        <v>942</v>
      </c>
      <c r="C148" s="15"/>
      <c r="D148" s="15"/>
      <c r="E148" s="115">
        <v>43661</v>
      </c>
      <c r="F148" s="115">
        <v>17348</v>
      </c>
      <c r="G148" s="15"/>
      <c r="H148" s="15"/>
    </row>
    <row r="149" spans="1:8" ht="12.75">
      <c r="A149" s="23" t="s">
        <v>1064</v>
      </c>
      <c r="B149" s="26" t="s">
        <v>942</v>
      </c>
      <c r="C149" s="15"/>
      <c r="D149" s="15"/>
      <c r="E149" s="115">
        <v>43366</v>
      </c>
      <c r="F149" s="115">
        <v>16467</v>
      </c>
      <c r="G149" s="15"/>
      <c r="H149" s="15"/>
    </row>
    <row r="150" spans="1:8" ht="12.75">
      <c r="A150" s="23">
        <v>39539</v>
      </c>
      <c r="B150" s="26" t="s">
        <v>942</v>
      </c>
      <c r="C150" s="15"/>
      <c r="D150" s="15"/>
      <c r="E150" s="115">
        <v>33960</v>
      </c>
      <c r="F150" s="115">
        <v>17168</v>
      </c>
      <c r="G150" s="15"/>
      <c r="H150" s="15"/>
    </row>
    <row r="151" spans="1:8" ht="12.75">
      <c r="A151" s="23" t="s">
        <v>1065</v>
      </c>
      <c r="B151" s="26" t="s">
        <v>942</v>
      </c>
      <c r="C151" s="15"/>
      <c r="D151" s="15"/>
      <c r="E151" s="115">
        <v>38324</v>
      </c>
      <c r="F151" s="115">
        <v>18984</v>
      </c>
      <c r="G151" s="15"/>
      <c r="H151" s="15"/>
    </row>
    <row r="152" spans="1:8" ht="12.75">
      <c r="A152" s="23">
        <v>39600</v>
      </c>
      <c r="B152" s="26" t="s">
        <v>942</v>
      </c>
      <c r="C152" s="15"/>
      <c r="D152" s="15"/>
      <c r="E152" s="115">
        <v>37915</v>
      </c>
      <c r="F152" s="115">
        <v>17681</v>
      </c>
      <c r="G152" s="15"/>
      <c r="H152" s="15"/>
    </row>
    <row r="153" spans="1:8" ht="12.75">
      <c r="A153" s="23" t="s">
        <v>1066</v>
      </c>
      <c r="B153" s="26" t="s">
        <v>942</v>
      </c>
      <c r="C153" s="15"/>
      <c r="D153" s="15"/>
      <c r="E153" s="115">
        <v>40395</v>
      </c>
      <c r="F153" s="115">
        <v>19098</v>
      </c>
      <c r="G153" s="15"/>
      <c r="H153" s="15"/>
    </row>
    <row r="154" spans="1:8" ht="12.75">
      <c r="A154" s="23">
        <v>39661</v>
      </c>
      <c r="B154" s="26" t="s">
        <v>942</v>
      </c>
      <c r="C154" s="15"/>
      <c r="D154" s="15"/>
      <c r="E154" s="115">
        <v>37842</v>
      </c>
      <c r="F154" s="115">
        <v>21488</v>
      </c>
      <c r="G154" s="15"/>
      <c r="H154" s="15"/>
    </row>
    <row r="155" spans="1:8" ht="12.75">
      <c r="A155" s="23">
        <v>39692</v>
      </c>
      <c r="B155" s="26" t="s">
        <v>942</v>
      </c>
      <c r="C155" s="15"/>
      <c r="D155" s="15"/>
      <c r="E155" s="115">
        <v>41236</v>
      </c>
      <c r="F155" s="115">
        <v>18152</v>
      </c>
      <c r="G155" s="15"/>
      <c r="H155" s="15"/>
    </row>
    <row r="156" spans="1:8" ht="12.75">
      <c r="A156" s="23" t="s">
        <v>1067</v>
      </c>
      <c r="B156" s="26" t="s">
        <v>942</v>
      </c>
      <c r="C156" s="15"/>
      <c r="D156" s="15"/>
      <c r="E156" s="115">
        <v>51164</v>
      </c>
      <c r="F156" s="115">
        <v>26595</v>
      </c>
      <c r="G156" s="15"/>
      <c r="H156" s="15"/>
    </row>
    <row r="157" spans="1:8" ht="12.75">
      <c r="A157" s="14"/>
      <c r="B157" s="26"/>
      <c r="C157" s="15"/>
      <c r="D157" s="15"/>
      <c r="E157" s="15"/>
      <c r="F157" s="15"/>
      <c r="G157" s="15"/>
      <c r="H157" s="15"/>
    </row>
    <row r="158" spans="1:8" ht="12.75">
      <c r="A158" s="16"/>
      <c r="B158" s="13" t="s">
        <v>566</v>
      </c>
      <c r="C158" s="17"/>
      <c r="D158" s="17"/>
      <c r="E158" s="13">
        <f>SUM(E129:E157)</f>
        <v>924406</v>
      </c>
      <c r="F158" s="13">
        <f>SUM(F129:F157)</f>
        <v>373238</v>
      </c>
      <c r="G158" s="17"/>
      <c r="H158" s="17"/>
    </row>
    <row r="159" ht="12.75">
      <c r="A159" s="9" t="s">
        <v>943</v>
      </c>
    </row>
    <row r="160" ht="12.75">
      <c r="A160" s="9" t="s">
        <v>944</v>
      </c>
    </row>
  </sheetData>
  <hyperlinks>
    <hyperlink ref="B129" r:id="rId1" display="www.topprodukte.at"/>
    <hyperlink ref="B130:B140" r:id="rId2" display="www.topprodukte.at"/>
    <hyperlink ref="B141" r:id="rId3" display="www.topprodukte.at"/>
    <hyperlink ref="B142:B156" r:id="rId4" display="www.topprodukte.at"/>
  </hyperlinks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47">
      <selection activeCell="B7" sqref="B7:B50"/>
    </sheetView>
  </sheetViews>
  <sheetFormatPr defaultColWidth="11.421875" defaultRowHeight="12.75"/>
  <cols>
    <col min="1" max="1" width="11.8515625" style="9" customWidth="1"/>
    <col min="2" max="2" width="22.8515625" style="0" customWidth="1"/>
    <col min="3" max="3" width="60.7109375" style="0" customWidth="1"/>
    <col min="4" max="5" width="12.7109375" style="50" bestFit="1" customWidth="1"/>
    <col min="6" max="6" width="13.57421875" style="0" bestFit="1" customWidth="1"/>
    <col min="7" max="7" width="12.28125" style="0" customWidth="1"/>
    <col min="8" max="8" width="9.00390625" style="0" bestFit="1" customWidth="1"/>
  </cols>
  <sheetData>
    <row r="1" spans="1:5" s="3" customFormat="1" ht="18">
      <c r="A1" s="5" t="s">
        <v>654</v>
      </c>
      <c r="D1" s="49"/>
      <c r="E1" s="49"/>
    </row>
    <row r="3" spans="1:2" ht="12.75">
      <c r="A3" s="6">
        <f ca="1">TODAY()</f>
        <v>39836</v>
      </c>
      <c r="B3" t="s">
        <v>655</v>
      </c>
    </row>
    <row r="5" spans="1:5" s="4" customFormat="1" ht="15.75">
      <c r="A5" s="7" t="s">
        <v>545</v>
      </c>
      <c r="D5" s="51"/>
      <c r="E5" s="51"/>
    </row>
    <row r="6" spans="1:8" s="1" customFormat="1" ht="12.75">
      <c r="A6" s="12" t="s">
        <v>549</v>
      </c>
      <c r="B6" s="13" t="s">
        <v>550</v>
      </c>
      <c r="C6" s="13" t="s">
        <v>551</v>
      </c>
      <c r="D6" s="52" t="s">
        <v>552</v>
      </c>
      <c r="E6" s="52" t="s">
        <v>553</v>
      </c>
      <c r="F6" s="13" t="s">
        <v>554</v>
      </c>
      <c r="G6" s="13" t="s">
        <v>555</v>
      </c>
      <c r="H6" s="13" t="s">
        <v>558</v>
      </c>
    </row>
    <row r="7" spans="1:8" s="56" customFormat="1" ht="12.75">
      <c r="A7" s="138">
        <v>38991</v>
      </c>
      <c r="B7" s="55" t="s">
        <v>1068</v>
      </c>
      <c r="C7" s="55" t="s">
        <v>1069</v>
      </c>
      <c r="D7" s="55"/>
      <c r="E7" s="55"/>
      <c r="F7" s="55">
        <v>0.5</v>
      </c>
      <c r="G7" s="55"/>
      <c r="H7" s="55"/>
    </row>
    <row r="8" spans="1:8" s="56" customFormat="1" ht="12.75">
      <c r="A8" s="138">
        <v>38994</v>
      </c>
      <c r="B8" s="55" t="s">
        <v>1070</v>
      </c>
      <c r="C8" s="55" t="s">
        <v>1071</v>
      </c>
      <c r="D8" s="55"/>
      <c r="E8" s="55"/>
      <c r="F8" s="55">
        <v>0.1</v>
      </c>
      <c r="G8" s="55"/>
      <c r="H8" s="55"/>
    </row>
    <row r="9" spans="1:8" ht="12" customHeight="1">
      <c r="A9" s="138">
        <v>39002</v>
      </c>
      <c r="B9" s="15" t="s">
        <v>656</v>
      </c>
      <c r="C9" s="15" t="s">
        <v>1072</v>
      </c>
      <c r="D9" s="378" t="s">
        <v>657</v>
      </c>
      <c r="E9" s="379"/>
      <c r="F9" s="54" t="s">
        <v>658</v>
      </c>
      <c r="G9" s="54"/>
      <c r="H9" s="55">
        <v>268</v>
      </c>
    </row>
    <row r="10" spans="1:8" ht="12.75">
      <c r="A10" s="138">
        <v>39002</v>
      </c>
      <c r="B10" s="15" t="s">
        <v>656</v>
      </c>
      <c r="C10" s="15" t="s">
        <v>659</v>
      </c>
      <c r="D10" s="378" t="str">
        <f>D9</f>
        <v>press agency</v>
      </c>
      <c r="E10" s="379"/>
      <c r="F10" s="54" t="s">
        <v>658</v>
      </c>
      <c r="G10" s="54"/>
      <c r="H10" s="55">
        <v>268</v>
      </c>
    </row>
    <row r="11" spans="1:8" ht="12.75">
      <c r="A11" s="139">
        <v>39002</v>
      </c>
      <c r="B11" s="15" t="s">
        <v>660</v>
      </c>
      <c r="C11" s="15" t="s">
        <v>661</v>
      </c>
      <c r="D11" s="61">
        <v>123063</v>
      </c>
      <c r="E11" s="61">
        <v>626672.6601886486</v>
      </c>
      <c r="F11" s="63" t="s">
        <v>662</v>
      </c>
      <c r="G11" s="15">
        <v>23100</v>
      </c>
      <c r="H11" s="57"/>
    </row>
    <row r="12" spans="1:8" ht="12.75">
      <c r="A12" s="138">
        <v>39002</v>
      </c>
      <c r="B12" s="15" t="s">
        <v>1073</v>
      </c>
      <c r="C12" s="15" t="s">
        <v>1074</v>
      </c>
      <c r="D12" s="61"/>
      <c r="E12" s="61"/>
      <c r="F12" s="63">
        <v>0.3</v>
      </c>
      <c r="G12" s="15"/>
      <c r="H12" s="57"/>
    </row>
    <row r="13" spans="1:8" ht="12.75">
      <c r="A13" s="138">
        <v>39003</v>
      </c>
      <c r="B13" s="15" t="s">
        <v>663</v>
      </c>
      <c r="C13" s="15" t="s">
        <v>664</v>
      </c>
      <c r="D13" s="60">
        <v>59074</v>
      </c>
      <c r="E13" s="60">
        <v>218059.65818166302</v>
      </c>
      <c r="F13" s="59">
        <v>0.1</v>
      </c>
      <c r="G13" s="59">
        <v>10670</v>
      </c>
      <c r="H13" s="15">
        <f aca="true" t="shared" si="0" ref="H13:H18">F13*G13</f>
        <v>1067</v>
      </c>
    </row>
    <row r="14" spans="1:8" ht="12.75">
      <c r="A14" s="138">
        <v>39003</v>
      </c>
      <c r="B14" s="15" t="s">
        <v>665</v>
      </c>
      <c r="C14" s="15" t="s">
        <v>666</v>
      </c>
      <c r="D14" s="61">
        <v>70807</v>
      </c>
      <c r="E14" s="61">
        <v>351578.10575701296</v>
      </c>
      <c r="F14" s="15">
        <v>0.3</v>
      </c>
      <c r="G14" s="15">
        <v>12250</v>
      </c>
      <c r="H14" s="15">
        <f t="shared" si="0"/>
        <v>3675</v>
      </c>
    </row>
    <row r="15" spans="1:8" ht="12.75">
      <c r="A15" s="138">
        <v>39003</v>
      </c>
      <c r="B15" s="15" t="s">
        <v>667</v>
      </c>
      <c r="C15" s="15" t="s">
        <v>668</v>
      </c>
      <c r="D15" s="61">
        <v>119545</v>
      </c>
      <c r="E15" s="50">
        <v>589388.1673712686</v>
      </c>
      <c r="F15" s="15">
        <v>0.5</v>
      </c>
      <c r="G15" s="15">
        <v>10600</v>
      </c>
      <c r="H15" s="15">
        <f t="shared" si="0"/>
        <v>5300</v>
      </c>
    </row>
    <row r="16" spans="1:8" ht="12.75">
      <c r="A16" s="138">
        <v>39003</v>
      </c>
      <c r="B16" s="15" t="s">
        <v>669</v>
      </c>
      <c r="C16" s="15" t="s">
        <v>670</v>
      </c>
      <c r="D16" s="61">
        <v>117115</v>
      </c>
      <c r="E16" s="50">
        <v>478676.45732947317</v>
      </c>
      <c r="F16" s="15">
        <v>0.1</v>
      </c>
      <c r="G16" s="15">
        <v>14650</v>
      </c>
      <c r="H16" s="15">
        <f t="shared" si="0"/>
        <v>1465</v>
      </c>
    </row>
    <row r="17" spans="1:8" ht="12.75">
      <c r="A17" s="138">
        <v>39003</v>
      </c>
      <c r="B17" s="48" t="s">
        <v>671</v>
      </c>
      <c r="C17" s="15" t="s">
        <v>672</v>
      </c>
      <c r="D17" s="61">
        <v>157297</v>
      </c>
      <c r="E17" s="61">
        <v>769159.3595120091</v>
      </c>
      <c r="F17" s="15">
        <v>0.4</v>
      </c>
      <c r="G17" s="15">
        <v>19000</v>
      </c>
      <c r="H17" s="15">
        <f t="shared" si="0"/>
        <v>7600</v>
      </c>
    </row>
    <row r="18" spans="1:8" ht="12.75">
      <c r="A18" s="138">
        <v>39003</v>
      </c>
      <c r="B18" s="15" t="s">
        <v>673</v>
      </c>
      <c r="C18" s="15" t="s">
        <v>674</v>
      </c>
      <c r="D18" s="61">
        <v>26005</v>
      </c>
      <c r="E18" s="50">
        <v>88245.71651090342</v>
      </c>
      <c r="F18" s="15">
        <v>0.1</v>
      </c>
      <c r="G18" s="48">
        <v>2900</v>
      </c>
      <c r="H18" s="15">
        <f t="shared" si="0"/>
        <v>290</v>
      </c>
    </row>
    <row r="19" spans="1:8" ht="12.75">
      <c r="A19" s="138">
        <v>39006</v>
      </c>
      <c r="B19" s="15" t="s">
        <v>675</v>
      </c>
      <c r="C19" s="15" t="s">
        <v>676</v>
      </c>
      <c r="D19" s="61">
        <v>97540</v>
      </c>
      <c r="E19" s="61">
        <v>369927.9648888465</v>
      </c>
      <c r="F19" s="15">
        <v>0.2</v>
      </c>
      <c r="G19" s="15">
        <v>17450</v>
      </c>
      <c r="H19" s="15">
        <f>F19*G19</f>
        <v>3490</v>
      </c>
    </row>
    <row r="20" spans="1:8" ht="25.5">
      <c r="A20" s="138">
        <v>39009</v>
      </c>
      <c r="B20" s="62" t="s">
        <v>677</v>
      </c>
      <c r="C20" s="15" t="s">
        <v>678</v>
      </c>
      <c r="D20" s="61">
        <v>59074</v>
      </c>
      <c r="E20" s="60">
        <v>218059.65818166302</v>
      </c>
      <c r="F20" s="15">
        <v>0.1</v>
      </c>
      <c r="G20" s="15">
        <v>10670</v>
      </c>
      <c r="H20" s="15">
        <f>F20*G20</f>
        <v>1067</v>
      </c>
    </row>
    <row r="21" spans="1:8" ht="12.75">
      <c r="A21" s="138">
        <v>39009</v>
      </c>
      <c r="B21" s="15" t="s">
        <v>679</v>
      </c>
      <c r="C21" s="15" t="s">
        <v>680</v>
      </c>
      <c r="D21" s="61">
        <v>11748</v>
      </c>
      <c r="E21" s="61">
        <v>52000</v>
      </c>
      <c r="F21" s="15">
        <v>0.1</v>
      </c>
      <c r="G21" s="15">
        <v>1700</v>
      </c>
      <c r="H21" s="15">
        <f>F21*G21</f>
        <v>170</v>
      </c>
    </row>
    <row r="22" spans="1:8" ht="12.75">
      <c r="A22" s="138">
        <v>39045</v>
      </c>
      <c r="B22" s="15" t="s">
        <v>681</v>
      </c>
      <c r="C22" s="15" t="s">
        <v>682</v>
      </c>
      <c r="D22" s="61">
        <v>294322</v>
      </c>
      <c r="E22" s="61">
        <v>500100</v>
      </c>
      <c r="F22" s="15">
        <v>0.5</v>
      </c>
      <c r="G22" s="15">
        <v>5690</v>
      </c>
      <c r="H22" s="15">
        <f>F22*G22</f>
        <v>2845</v>
      </c>
    </row>
    <row r="23" spans="1:8" s="4" customFormat="1" ht="15.75">
      <c r="A23" s="138">
        <v>39051</v>
      </c>
      <c r="B23" s="15" t="s">
        <v>683</v>
      </c>
      <c r="C23" s="15" t="s">
        <v>684</v>
      </c>
      <c r="D23" s="61">
        <v>40000</v>
      </c>
      <c r="E23" s="61">
        <v>100000</v>
      </c>
      <c r="F23" s="63" t="s">
        <v>662</v>
      </c>
      <c r="G23" s="15">
        <v>1270</v>
      </c>
      <c r="H23" s="15"/>
    </row>
    <row r="24" spans="1:8" s="1" customFormat="1" ht="12.75">
      <c r="A24" s="138">
        <v>39435</v>
      </c>
      <c r="B24" s="140" t="s">
        <v>1075</v>
      </c>
      <c r="C24" s="140" t="s">
        <v>1076</v>
      </c>
      <c r="D24" s="61">
        <v>26000</v>
      </c>
      <c r="E24" s="61"/>
      <c r="F24" s="63">
        <v>1</v>
      </c>
      <c r="G24" s="15"/>
      <c r="H24" s="15"/>
    </row>
    <row r="25" spans="1:8" s="11" customFormat="1" ht="12.75">
      <c r="A25" s="141">
        <v>39113</v>
      </c>
      <c r="B25" s="48" t="s">
        <v>1077</v>
      </c>
      <c r="C25" s="48" t="s">
        <v>1078</v>
      </c>
      <c r="D25" s="115">
        <v>124211</v>
      </c>
      <c r="E25" s="115">
        <v>516000</v>
      </c>
      <c r="F25" s="142">
        <v>0.2</v>
      </c>
      <c r="G25" s="48">
        <v>9140</v>
      </c>
      <c r="H25" s="48">
        <f>F25*G25</f>
        <v>1828</v>
      </c>
    </row>
    <row r="26" spans="1:8" s="11" customFormat="1" ht="12.75">
      <c r="A26" s="141">
        <v>39114</v>
      </c>
      <c r="B26" s="48" t="s">
        <v>1079</v>
      </c>
      <c r="C26" s="48" t="s">
        <v>1080</v>
      </c>
      <c r="D26" s="115">
        <v>8000</v>
      </c>
      <c r="E26" s="115">
        <v>8000</v>
      </c>
      <c r="F26" s="142">
        <v>0.2</v>
      </c>
      <c r="G26" s="143" t="s">
        <v>658</v>
      </c>
      <c r="H26" s="143" t="s">
        <v>658</v>
      </c>
    </row>
    <row r="27" spans="1:8" s="11" customFormat="1" ht="12.75">
      <c r="A27" s="144">
        <v>39114</v>
      </c>
      <c r="B27" s="48" t="s">
        <v>1081</v>
      </c>
      <c r="C27" s="143" t="s">
        <v>1082</v>
      </c>
      <c r="D27" s="145">
        <v>8000</v>
      </c>
      <c r="E27" s="145">
        <v>8000</v>
      </c>
      <c r="F27" s="146">
        <v>0.1</v>
      </c>
      <c r="G27" s="143" t="s">
        <v>658</v>
      </c>
      <c r="H27" s="143" t="s">
        <v>658</v>
      </c>
    </row>
    <row r="28" spans="1:8" s="11" customFormat="1" ht="12.75">
      <c r="A28" s="144">
        <v>39262</v>
      </c>
      <c r="B28" s="48" t="s">
        <v>1083</v>
      </c>
      <c r="C28" s="143" t="s">
        <v>661</v>
      </c>
      <c r="D28" s="145">
        <v>10000</v>
      </c>
      <c r="E28" s="145">
        <v>10000</v>
      </c>
      <c r="F28" s="146">
        <v>1</v>
      </c>
      <c r="G28" s="143" t="s">
        <v>658</v>
      </c>
      <c r="H28" s="143" t="s">
        <v>658</v>
      </c>
    </row>
    <row r="29" spans="1:8" s="11" customFormat="1" ht="12.75">
      <c r="A29" s="144">
        <v>39295</v>
      </c>
      <c r="B29" s="48" t="s">
        <v>1084</v>
      </c>
      <c r="C29" s="143" t="s">
        <v>1085</v>
      </c>
      <c r="D29" s="145">
        <v>3500</v>
      </c>
      <c r="E29" s="145">
        <v>3500</v>
      </c>
      <c r="F29" s="146">
        <v>0.15</v>
      </c>
      <c r="G29" s="143" t="s">
        <v>658</v>
      </c>
      <c r="H29" s="143"/>
    </row>
    <row r="30" spans="1:8" ht="12.75">
      <c r="A30" s="144">
        <v>39187</v>
      </c>
      <c r="B30" s="48" t="s">
        <v>1086</v>
      </c>
      <c r="C30" s="143" t="s">
        <v>1087</v>
      </c>
      <c r="D30" s="145">
        <v>11000</v>
      </c>
      <c r="E30" s="145">
        <v>11000</v>
      </c>
      <c r="F30" s="143" t="s">
        <v>658</v>
      </c>
      <c r="G30" s="143" t="s">
        <v>658</v>
      </c>
      <c r="H30" s="143" t="s">
        <v>658</v>
      </c>
    </row>
    <row r="31" spans="1:8" s="11" customFormat="1" ht="12.75">
      <c r="A31" s="144">
        <v>39337</v>
      </c>
      <c r="B31" s="48" t="s">
        <v>1088</v>
      </c>
      <c r="C31" s="143" t="s">
        <v>1089</v>
      </c>
      <c r="D31" s="145">
        <v>85612</v>
      </c>
      <c r="E31" s="145">
        <v>322000</v>
      </c>
      <c r="F31" s="146" t="s">
        <v>1090</v>
      </c>
      <c r="G31" s="143">
        <v>11290</v>
      </c>
      <c r="H31" s="143">
        <v>3763</v>
      </c>
    </row>
    <row r="32" spans="1:8" s="4" customFormat="1" ht="15.75">
      <c r="A32" s="144">
        <v>39340</v>
      </c>
      <c r="B32" s="48" t="s">
        <v>1091</v>
      </c>
      <c r="C32" s="143" t="s">
        <v>658</v>
      </c>
      <c r="D32" s="145">
        <v>4500</v>
      </c>
      <c r="E32" s="145">
        <v>4500</v>
      </c>
      <c r="F32" s="143" t="s">
        <v>658</v>
      </c>
      <c r="G32" s="143" t="s">
        <v>658</v>
      </c>
      <c r="H32" s="143" t="s">
        <v>658</v>
      </c>
    </row>
    <row r="33" spans="1:8" s="1" customFormat="1" ht="12.75">
      <c r="A33" s="144">
        <v>39352</v>
      </c>
      <c r="B33" s="48" t="s">
        <v>1092</v>
      </c>
      <c r="C33" s="143" t="s">
        <v>1093</v>
      </c>
      <c r="D33" s="145">
        <v>101679</v>
      </c>
      <c r="E33" s="145">
        <v>490000</v>
      </c>
      <c r="F33" s="146" t="s">
        <v>1094</v>
      </c>
      <c r="G33" s="143">
        <v>4300</v>
      </c>
      <c r="H33" s="143">
        <v>215</v>
      </c>
    </row>
    <row r="34" spans="1:8" s="1" customFormat="1" ht="12.75">
      <c r="A34" s="141">
        <v>39414</v>
      </c>
      <c r="B34" s="48" t="s">
        <v>1095</v>
      </c>
      <c r="C34" s="48" t="s">
        <v>1096</v>
      </c>
      <c r="D34" s="145">
        <v>124211</v>
      </c>
      <c r="E34" s="145">
        <v>647000</v>
      </c>
      <c r="F34" s="147" t="s">
        <v>1097</v>
      </c>
      <c r="G34" s="143">
        <v>9140</v>
      </c>
      <c r="H34" s="143">
        <v>9140</v>
      </c>
    </row>
    <row r="35" spans="1:8" s="1" customFormat="1" ht="12.75">
      <c r="A35" s="141">
        <v>39467</v>
      </c>
      <c r="B35" s="48" t="s">
        <v>656</v>
      </c>
      <c r="C35" s="18" t="s">
        <v>1098</v>
      </c>
      <c r="D35" s="378" t="s">
        <v>1099</v>
      </c>
      <c r="E35" s="379"/>
      <c r="F35" s="54" t="s">
        <v>658</v>
      </c>
      <c r="G35" s="54"/>
      <c r="H35" s="55">
        <v>268</v>
      </c>
    </row>
    <row r="36" spans="1:8" s="1" customFormat="1" ht="12.75">
      <c r="A36" s="141">
        <v>39468</v>
      </c>
      <c r="B36" s="48" t="s">
        <v>675</v>
      </c>
      <c r="C36" s="18" t="s">
        <v>1100</v>
      </c>
      <c r="D36" s="115">
        <v>87769</v>
      </c>
      <c r="E36" s="115">
        <v>303000</v>
      </c>
      <c r="F36" s="48">
        <v>0.2</v>
      </c>
      <c r="G36" s="48">
        <v>17450</v>
      </c>
      <c r="H36" s="48">
        <f>F36*G36</f>
        <v>3490</v>
      </c>
    </row>
    <row r="37" spans="1:8" s="1" customFormat="1" ht="12.75">
      <c r="A37" s="141">
        <v>39468</v>
      </c>
      <c r="B37" s="48" t="s">
        <v>1101</v>
      </c>
      <c r="C37" s="18" t="s">
        <v>1102</v>
      </c>
      <c r="D37" s="145">
        <v>98352</v>
      </c>
      <c r="E37" s="145">
        <v>421000</v>
      </c>
      <c r="F37" s="147"/>
      <c r="G37" s="143"/>
      <c r="H37" s="143"/>
    </row>
    <row r="38" spans="1:8" s="1" customFormat="1" ht="12.75">
      <c r="A38" s="141">
        <v>39468</v>
      </c>
      <c r="B38" s="48" t="s">
        <v>665</v>
      </c>
      <c r="C38" s="18" t="s">
        <v>1103</v>
      </c>
      <c r="D38" s="115">
        <v>50837</v>
      </c>
      <c r="E38" s="115">
        <v>226000</v>
      </c>
      <c r="F38" s="48">
        <v>0.3</v>
      </c>
      <c r="G38" s="48">
        <v>12250</v>
      </c>
      <c r="H38" s="48">
        <f>F38*G38</f>
        <v>3675</v>
      </c>
    </row>
    <row r="39" spans="1:8" ht="12.75">
      <c r="A39" s="141">
        <v>39468</v>
      </c>
      <c r="B39" s="18" t="s">
        <v>1104</v>
      </c>
      <c r="C39" s="18" t="s">
        <v>1105</v>
      </c>
      <c r="D39" s="148">
        <v>97548</v>
      </c>
      <c r="E39" s="148">
        <v>398000</v>
      </c>
      <c r="F39" s="147"/>
      <c r="G39" s="143"/>
      <c r="H39" s="143"/>
    </row>
    <row r="40" spans="1:8" ht="12.75">
      <c r="A40" s="141">
        <v>39468</v>
      </c>
      <c r="B40" s="18" t="s">
        <v>1106</v>
      </c>
      <c r="C40" s="18" t="s">
        <v>1105</v>
      </c>
      <c r="D40" s="149"/>
      <c r="E40" s="149"/>
      <c r="F40" s="147"/>
      <c r="G40" s="143"/>
      <c r="H40" s="143"/>
    </row>
    <row r="41" spans="1:8" s="4" customFormat="1" ht="15.75">
      <c r="A41" s="141">
        <v>39468</v>
      </c>
      <c r="B41" s="48" t="s">
        <v>1107</v>
      </c>
      <c r="C41" s="18" t="s">
        <v>1105</v>
      </c>
      <c r="D41" s="149"/>
      <c r="E41" s="149"/>
      <c r="F41" s="147"/>
      <c r="G41" s="143"/>
      <c r="H41" s="143"/>
    </row>
    <row r="42" spans="1:8" s="1" customFormat="1" ht="12.75">
      <c r="A42" s="141">
        <v>39468</v>
      </c>
      <c r="B42" s="18" t="s">
        <v>1108</v>
      </c>
      <c r="C42" s="18" t="s">
        <v>1105</v>
      </c>
      <c r="D42" s="145"/>
      <c r="E42" s="145"/>
      <c r="F42" s="147"/>
      <c r="G42" s="143"/>
      <c r="H42" s="143"/>
    </row>
    <row r="43" spans="1:8" ht="12.75">
      <c r="A43" s="141">
        <v>39468</v>
      </c>
      <c r="B43" s="18" t="s">
        <v>1109</v>
      </c>
      <c r="C43" s="18" t="s">
        <v>1110</v>
      </c>
      <c r="D43" s="150">
        <v>47221</v>
      </c>
      <c r="E43" s="151">
        <v>158000</v>
      </c>
      <c r="F43" s="143">
        <v>0.1</v>
      </c>
      <c r="G43" s="143">
        <v>10670</v>
      </c>
      <c r="H43" s="48">
        <f>F43*G43</f>
        <v>1067</v>
      </c>
    </row>
    <row r="44" spans="1:8" ht="12.75">
      <c r="A44" s="141">
        <v>39468</v>
      </c>
      <c r="B44" s="18" t="s">
        <v>1111</v>
      </c>
      <c r="C44" s="18" t="s">
        <v>1112</v>
      </c>
      <c r="D44" s="115">
        <v>275655</v>
      </c>
      <c r="E44" s="48">
        <v>989000</v>
      </c>
      <c r="F44" s="147"/>
      <c r="G44" s="143"/>
      <c r="H44" s="143"/>
    </row>
    <row r="45" spans="1:8" ht="12.75">
      <c r="A45" s="141">
        <v>39471</v>
      </c>
      <c r="B45" s="48" t="s">
        <v>1113</v>
      </c>
      <c r="C45" s="18" t="s">
        <v>1114</v>
      </c>
      <c r="D45" s="115"/>
      <c r="E45" s="115"/>
      <c r="F45" s="147"/>
      <c r="G45" s="143"/>
      <c r="H45" s="143"/>
    </row>
    <row r="46" spans="1:8" ht="12.75">
      <c r="A46" s="141">
        <v>39471</v>
      </c>
      <c r="B46" s="152" t="s">
        <v>1115</v>
      </c>
      <c r="C46" s="48" t="s">
        <v>1116</v>
      </c>
      <c r="D46" s="145"/>
      <c r="E46" s="145"/>
      <c r="F46" s="147"/>
      <c r="G46" s="143"/>
      <c r="H46" s="143"/>
    </row>
    <row r="47" spans="1:8" ht="12.75">
      <c r="A47" s="141">
        <v>39478</v>
      </c>
      <c r="B47" s="152" t="s">
        <v>665</v>
      </c>
      <c r="C47" s="18" t="s">
        <v>1117</v>
      </c>
      <c r="D47" s="115">
        <v>50837</v>
      </c>
      <c r="E47" s="115">
        <v>226000</v>
      </c>
      <c r="F47" s="48">
        <v>0.3</v>
      </c>
      <c r="G47" s="48">
        <v>12250</v>
      </c>
      <c r="H47" s="48">
        <f>F47*G47</f>
        <v>3675</v>
      </c>
    </row>
    <row r="48" spans="1:8" ht="12.75">
      <c r="A48" s="141">
        <v>39479</v>
      </c>
      <c r="B48" s="48" t="s">
        <v>1118</v>
      </c>
      <c r="C48" s="48" t="s">
        <v>1119</v>
      </c>
      <c r="D48" s="115"/>
      <c r="E48" s="115"/>
      <c r="F48" s="153" t="s">
        <v>1120</v>
      </c>
      <c r="G48" s="48"/>
      <c r="H48" s="48"/>
    </row>
    <row r="49" spans="1:8" ht="12.75">
      <c r="A49" s="141">
        <v>39506</v>
      </c>
      <c r="B49" s="48" t="s">
        <v>1121</v>
      </c>
      <c r="C49" s="48" t="s">
        <v>1129</v>
      </c>
      <c r="D49" s="154" t="s">
        <v>1130</v>
      </c>
      <c r="E49" s="115">
        <v>60000</v>
      </c>
      <c r="F49" s="153" t="s">
        <v>1097</v>
      </c>
      <c r="G49" s="48"/>
      <c r="H49" s="48"/>
    </row>
    <row r="50" spans="1:8" ht="12.75">
      <c r="A50" s="141">
        <v>39713</v>
      </c>
      <c r="B50" s="48" t="s">
        <v>1131</v>
      </c>
      <c r="C50" s="48" t="s">
        <v>1132</v>
      </c>
      <c r="D50" s="115"/>
      <c r="E50" s="115"/>
      <c r="F50" s="155"/>
      <c r="G50" s="48"/>
      <c r="H50" s="48"/>
    </row>
    <row r="51" spans="1:8" ht="12.75">
      <c r="A51" s="141"/>
      <c r="B51" s="48"/>
      <c r="C51" s="48"/>
      <c r="D51" s="115"/>
      <c r="E51" s="115"/>
      <c r="F51" s="155"/>
      <c r="G51" s="48"/>
      <c r="H51" s="48"/>
    </row>
    <row r="52" spans="1:8" ht="12.75">
      <c r="A52" s="141"/>
      <c r="B52" s="48"/>
      <c r="C52" s="48"/>
      <c r="D52" s="115"/>
      <c r="E52" s="115"/>
      <c r="F52" s="155"/>
      <c r="G52" s="48"/>
      <c r="H52" s="48"/>
    </row>
    <row r="55" spans="1:8" ht="12.75">
      <c r="A55" s="156"/>
      <c r="B55" s="157"/>
      <c r="C55" s="158"/>
      <c r="D55" s="159"/>
      <c r="E55" s="159"/>
      <c r="F55" s="160"/>
      <c r="G55" s="157"/>
      <c r="H55" s="157"/>
    </row>
    <row r="56" spans="1:8" ht="12.75">
      <c r="A56" s="161"/>
      <c r="B56" s="13" t="s">
        <v>566</v>
      </c>
      <c r="C56" s="13"/>
      <c r="D56" s="52">
        <f>SUM(D11:D50)</f>
        <v>2390522</v>
      </c>
      <c r="E56" s="52">
        <f>SUM(E11:E52)</f>
        <v>9162867.74792149</v>
      </c>
      <c r="F56" s="13"/>
      <c r="G56" s="13"/>
      <c r="H56" s="162">
        <f>SUM(H9:H52)</f>
        <v>54626</v>
      </c>
    </row>
    <row r="58" spans="1:8" ht="15.75">
      <c r="A58" s="7" t="s">
        <v>546</v>
      </c>
      <c r="B58" s="4"/>
      <c r="C58" s="4"/>
      <c r="D58" s="51"/>
      <c r="E58" s="51"/>
      <c r="F58" s="4"/>
      <c r="G58" s="4"/>
      <c r="H58" s="4"/>
    </row>
    <row r="59" spans="1:8" ht="12.75">
      <c r="A59" s="12" t="s">
        <v>549</v>
      </c>
      <c r="B59" s="13" t="s">
        <v>550</v>
      </c>
      <c r="C59" s="13" t="s">
        <v>551</v>
      </c>
      <c r="D59" s="52"/>
      <c r="E59" s="65" t="s">
        <v>579</v>
      </c>
      <c r="F59" s="13" t="s">
        <v>557</v>
      </c>
      <c r="G59" s="13" t="s">
        <v>556</v>
      </c>
      <c r="H59" s="13" t="s">
        <v>558</v>
      </c>
    </row>
    <row r="60" spans="1:8" ht="12.75">
      <c r="A60" s="25">
        <v>39478</v>
      </c>
      <c r="B60" s="18" t="s">
        <v>1133</v>
      </c>
      <c r="C60" s="18" t="s">
        <v>1134</v>
      </c>
      <c r="D60" s="163"/>
      <c r="E60" s="118">
        <v>200000</v>
      </c>
      <c r="F60" s="55"/>
      <c r="G60" s="55"/>
      <c r="H60" s="55"/>
    </row>
    <row r="61" spans="1:8" ht="12.75">
      <c r="A61" s="16"/>
      <c r="B61" s="13" t="s">
        <v>566</v>
      </c>
      <c r="C61" s="17"/>
      <c r="D61" s="64"/>
      <c r="E61" s="52">
        <f>SUM(E60)</f>
        <v>200000</v>
      </c>
      <c r="F61" s="17"/>
      <c r="G61" s="17"/>
      <c r="H61" s="17"/>
    </row>
    <row r="62" spans="1:8" ht="12.75">
      <c r="A62" s="10"/>
      <c r="B62" s="11"/>
      <c r="C62" s="11"/>
      <c r="D62" s="67"/>
      <c r="E62" s="67"/>
      <c r="F62" s="11"/>
      <c r="G62" s="11"/>
      <c r="H62" s="11"/>
    </row>
    <row r="63" spans="1:8" ht="15.75">
      <c r="A63" s="7" t="s">
        <v>547</v>
      </c>
      <c r="B63" s="4"/>
      <c r="C63" s="4"/>
      <c r="D63" s="51"/>
      <c r="E63" s="51"/>
      <c r="F63" s="4"/>
      <c r="G63" s="4"/>
      <c r="H63" s="4"/>
    </row>
    <row r="64" spans="1:8" ht="12.75">
      <c r="A64" s="12" t="s">
        <v>549</v>
      </c>
      <c r="B64" s="13" t="s">
        <v>550</v>
      </c>
      <c r="C64" s="13" t="s">
        <v>551</v>
      </c>
      <c r="D64" s="52"/>
      <c r="E64" s="65" t="s">
        <v>580</v>
      </c>
      <c r="F64" s="13" t="s">
        <v>557</v>
      </c>
      <c r="G64" s="13" t="s">
        <v>556</v>
      </c>
      <c r="H64" s="13" t="s">
        <v>558</v>
      </c>
    </row>
    <row r="65" spans="1:8" ht="12.75">
      <c r="A65" s="138">
        <v>39002</v>
      </c>
      <c r="B65" s="15" t="s">
        <v>685</v>
      </c>
      <c r="C65" s="15" t="s">
        <v>686</v>
      </c>
      <c r="D65" s="164"/>
      <c r="E65" s="66">
        <v>626400</v>
      </c>
      <c r="F65" s="18">
        <v>253</v>
      </c>
      <c r="G65" s="18">
        <v>10</v>
      </c>
      <c r="H65" s="21">
        <f>G65*F65</f>
        <v>2530</v>
      </c>
    </row>
    <row r="66" spans="1:8" ht="12.75">
      <c r="A66" s="138">
        <v>39002</v>
      </c>
      <c r="B66" s="15" t="s">
        <v>687</v>
      </c>
      <c r="C66" s="15" t="s">
        <v>662</v>
      </c>
      <c r="D66" s="164"/>
      <c r="E66" s="66">
        <v>370500</v>
      </c>
      <c r="F66" s="21"/>
      <c r="G66" s="18">
        <v>10</v>
      </c>
      <c r="H66" s="21">
        <f>G66*F66</f>
        <v>0</v>
      </c>
    </row>
    <row r="67" spans="1:8" ht="25.5">
      <c r="A67" s="138">
        <v>39042</v>
      </c>
      <c r="B67" s="18" t="s">
        <v>688</v>
      </c>
      <c r="C67" s="68" t="s">
        <v>689</v>
      </c>
      <c r="D67" s="164"/>
      <c r="E67" s="118">
        <v>711300</v>
      </c>
      <c r="F67" s="55">
        <v>60</v>
      </c>
      <c r="G67" s="55">
        <v>10</v>
      </c>
      <c r="H67" s="54">
        <f>G67*F67</f>
        <v>600</v>
      </c>
    </row>
    <row r="68" spans="1:8" ht="12.75">
      <c r="A68" s="144">
        <v>39422</v>
      </c>
      <c r="B68" s="48" t="s">
        <v>1135</v>
      </c>
      <c r="C68" s="143" t="s">
        <v>1136</v>
      </c>
      <c r="D68" s="145"/>
      <c r="E68" s="145">
        <v>119000</v>
      </c>
      <c r="F68" s="146" t="s">
        <v>1137</v>
      </c>
      <c r="G68" s="143" t="s">
        <v>1138</v>
      </c>
      <c r="H68" s="143">
        <v>7420</v>
      </c>
    </row>
    <row r="69" spans="1:8" ht="12.75">
      <c r="A69" s="144">
        <v>39435</v>
      </c>
      <c r="B69" s="48" t="s">
        <v>685</v>
      </c>
      <c r="C69" s="143" t="s">
        <v>1139</v>
      </c>
      <c r="D69" s="145"/>
      <c r="E69" s="145">
        <v>120000</v>
      </c>
      <c r="F69" s="146" t="s">
        <v>1140</v>
      </c>
      <c r="G69" s="143" t="s">
        <v>1141</v>
      </c>
      <c r="H69" s="143">
        <v>3888</v>
      </c>
    </row>
    <row r="70" spans="1:8" ht="12.75">
      <c r="A70" s="144">
        <v>39467</v>
      </c>
      <c r="B70" s="48" t="s">
        <v>1142</v>
      </c>
      <c r="C70" s="143" t="s">
        <v>1143</v>
      </c>
      <c r="D70" s="165"/>
      <c r="E70" s="145"/>
      <c r="F70" s="146"/>
      <c r="G70" s="143"/>
      <c r="H70" s="143"/>
    </row>
    <row r="71" spans="1:8" ht="12.75">
      <c r="A71" s="144">
        <v>39467</v>
      </c>
      <c r="B71" s="48" t="s">
        <v>1144</v>
      </c>
      <c r="C71" s="143" t="s">
        <v>1143</v>
      </c>
      <c r="D71" s="165"/>
      <c r="E71" s="145">
        <v>480000</v>
      </c>
      <c r="F71" s="146"/>
      <c r="G71" s="143"/>
      <c r="H71" s="143"/>
    </row>
    <row r="72" spans="1:8" ht="12.75">
      <c r="A72" s="144">
        <v>39467</v>
      </c>
      <c r="B72" s="48" t="s">
        <v>1145</v>
      </c>
      <c r="C72" s="143" t="s">
        <v>1143</v>
      </c>
      <c r="D72" s="165"/>
      <c r="E72" s="145">
        <v>900000</v>
      </c>
      <c r="F72" s="146"/>
      <c r="G72" s="143"/>
      <c r="H72" s="143"/>
    </row>
    <row r="73" spans="1:8" ht="12.75">
      <c r="A73" s="144">
        <v>39478</v>
      </c>
      <c r="B73" s="48" t="s">
        <v>1146</v>
      </c>
      <c r="C73" s="143"/>
      <c r="D73" s="165"/>
      <c r="E73" s="145"/>
      <c r="F73" s="146"/>
      <c r="G73" s="143"/>
      <c r="H73" s="143"/>
    </row>
    <row r="74" spans="1:8" ht="12.75">
      <c r="A74" s="144">
        <v>39623</v>
      </c>
      <c r="B74" s="48" t="s">
        <v>685</v>
      </c>
      <c r="C74" s="143" t="s">
        <v>1139</v>
      </c>
      <c r="D74" s="165"/>
      <c r="E74" s="145">
        <v>120000</v>
      </c>
      <c r="F74" s="146" t="s">
        <v>1137</v>
      </c>
      <c r="G74" s="143" t="s">
        <v>1141</v>
      </c>
      <c r="H74" s="143">
        <v>108</v>
      </c>
    </row>
    <row r="75" spans="1:8" ht="12.75">
      <c r="A75" s="144"/>
      <c r="B75" s="48"/>
      <c r="C75" s="143"/>
      <c r="D75" s="145"/>
      <c r="E75" s="145"/>
      <c r="F75" s="146"/>
      <c r="G75" s="143"/>
      <c r="H75" s="143"/>
    </row>
    <row r="76" spans="1:8" ht="12.75">
      <c r="A76" s="16"/>
      <c r="B76" s="13" t="s">
        <v>566</v>
      </c>
      <c r="C76" s="17"/>
      <c r="D76" s="64"/>
      <c r="E76" s="52">
        <f>SUM(E65:E74)</f>
        <v>3447200</v>
      </c>
      <c r="F76" s="17"/>
      <c r="G76" s="17"/>
      <c r="H76" s="17">
        <f>SUM(H65:H69)</f>
        <v>14438</v>
      </c>
    </row>
    <row r="78" spans="1:8" ht="15.75">
      <c r="A78" s="7" t="s">
        <v>548</v>
      </c>
      <c r="B78" s="4"/>
      <c r="C78" s="4"/>
      <c r="D78" s="51"/>
      <c r="E78" s="51"/>
      <c r="F78" s="4"/>
      <c r="G78" s="4"/>
      <c r="H78" s="4"/>
    </row>
    <row r="79" spans="1:8" ht="12.75">
      <c r="A79" s="12" t="s">
        <v>549</v>
      </c>
      <c r="B79" s="13" t="s">
        <v>550</v>
      </c>
      <c r="C79" s="13" t="s">
        <v>551</v>
      </c>
      <c r="D79" s="52"/>
      <c r="E79" s="52" t="s">
        <v>561</v>
      </c>
      <c r="F79" s="13" t="s">
        <v>560</v>
      </c>
      <c r="G79" s="13" t="s">
        <v>559</v>
      </c>
      <c r="H79" s="13" t="s">
        <v>558</v>
      </c>
    </row>
    <row r="80" spans="1:8" ht="12.75">
      <c r="A80" s="14" t="s">
        <v>564</v>
      </c>
      <c r="B80" s="26" t="s">
        <v>690</v>
      </c>
      <c r="C80" s="15"/>
      <c r="D80" s="61"/>
      <c r="E80" s="61"/>
      <c r="F80" s="24">
        <v>10000</v>
      </c>
      <c r="G80" s="37">
        <v>0.4</v>
      </c>
      <c r="H80" s="24">
        <f>F80*G80</f>
        <v>4000</v>
      </c>
    </row>
    <row r="81" spans="1:8" ht="12.75">
      <c r="A81" s="23">
        <v>39022</v>
      </c>
      <c r="B81" s="26" t="s">
        <v>690</v>
      </c>
      <c r="C81" s="15"/>
      <c r="D81" s="61"/>
      <c r="E81" s="61"/>
      <c r="F81" s="24">
        <v>9043</v>
      </c>
      <c r="G81" s="37">
        <v>0.4</v>
      </c>
      <c r="H81" s="24">
        <f>F81*G81</f>
        <v>3617.2000000000003</v>
      </c>
    </row>
    <row r="82" spans="1:8" ht="12.75">
      <c r="A82" s="14" t="s">
        <v>565</v>
      </c>
      <c r="B82" s="26" t="s">
        <v>690</v>
      </c>
      <c r="C82" s="15"/>
      <c r="D82" s="61"/>
      <c r="E82" s="61"/>
      <c r="F82" s="24">
        <v>9080</v>
      </c>
      <c r="G82" s="37">
        <v>0.4</v>
      </c>
      <c r="H82" s="24">
        <f>G82*F82</f>
        <v>3632</v>
      </c>
    </row>
    <row r="83" spans="1:8" ht="12.75">
      <c r="A83" s="166" t="s">
        <v>1147</v>
      </c>
      <c r="B83" s="26" t="s">
        <v>690</v>
      </c>
      <c r="C83" s="15"/>
      <c r="D83" s="61"/>
      <c r="E83" s="61"/>
      <c r="F83" s="24">
        <v>8807</v>
      </c>
      <c r="G83" s="37">
        <v>0.4</v>
      </c>
      <c r="H83" s="24">
        <f aca="true" t="shared" si="1" ref="H83:H104">G83*F83</f>
        <v>3522.8</v>
      </c>
    </row>
    <row r="84" spans="1:8" ht="12.75">
      <c r="A84" s="167" t="s">
        <v>1148</v>
      </c>
      <c r="B84" s="26" t="s">
        <v>690</v>
      </c>
      <c r="C84" s="15"/>
      <c r="D84" s="61"/>
      <c r="E84" s="61"/>
      <c r="F84" s="24">
        <v>9356</v>
      </c>
      <c r="G84" s="37">
        <v>0.4</v>
      </c>
      <c r="H84" s="24">
        <f t="shared" si="1"/>
        <v>3742.4</v>
      </c>
    </row>
    <row r="85" spans="1:8" ht="12.75">
      <c r="A85" s="167" t="s">
        <v>1149</v>
      </c>
      <c r="B85" s="26" t="s">
        <v>690</v>
      </c>
      <c r="C85" s="15"/>
      <c r="D85" s="61"/>
      <c r="E85" s="61">
        <v>20438</v>
      </c>
      <c r="F85" s="24">
        <v>11020</v>
      </c>
      <c r="G85" s="37">
        <v>0.4</v>
      </c>
      <c r="H85" s="24">
        <f t="shared" si="1"/>
        <v>4408</v>
      </c>
    </row>
    <row r="86" spans="1:8" ht="12.75">
      <c r="A86" s="167" t="s">
        <v>1150</v>
      </c>
      <c r="B86" s="26" t="s">
        <v>690</v>
      </c>
      <c r="C86" s="15"/>
      <c r="D86" s="61"/>
      <c r="E86" s="61">
        <v>19648</v>
      </c>
      <c r="F86" s="24">
        <v>13915</v>
      </c>
      <c r="G86" s="37">
        <v>0.4</v>
      </c>
      <c r="H86" s="24">
        <f t="shared" si="1"/>
        <v>5566</v>
      </c>
    </row>
    <row r="87" spans="1:8" ht="12.75">
      <c r="A87" s="166" t="s">
        <v>1151</v>
      </c>
      <c r="B87" s="26" t="s">
        <v>690</v>
      </c>
      <c r="C87" s="15"/>
      <c r="D87" s="61"/>
      <c r="E87" s="61">
        <v>17657</v>
      </c>
      <c r="F87" s="24">
        <v>11665</v>
      </c>
      <c r="G87" s="37">
        <v>0.4</v>
      </c>
      <c r="H87" s="24">
        <f t="shared" si="1"/>
        <v>4666</v>
      </c>
    </row>
    <row r="88" spans="1:8" ht="12.75">
      <c r="A88" s="167" t="s">
        <v>1152</v>
      </c>
      <c r="B88" s="26" t="s">
        <v>690</v>
      </c>
      <c r="C88" s="15"/>
      <c r="D88" s="61"/>
      <c r="E88" s="61">
        <v>24355</v>
      </c>
      <c r="F88" s="24">
        <v>14620</v>
      </c>
      <c r="G88" s="37">
        <v>0.4</v>
      </c>
      <c r="H88" s="24">
        <f t="shared" si="1"/>
        <v>5848</v>
      </c>
    </row>
    <row r="89" spans="1:8" ht="12.75">
      <c r="A89" s="167" t="s">
        <v>1153</v>
      </c>
      <c r="B89" s="26" t="s">
        <v>690</v>
      </c>
      <c r="C89" s="15"/>
      <c r="D89" s="61"/>
      <c r="E89" s="61">
        <v>27506</v>
      </c>
      <c r="F89" s="24">
        <v>17951</v>
      </c>
      <c r="G89" s="37">
        <v>0.4</v>
      </c>
      <c r="H89" s="24">
        <f t="shared" si="1"/>
        <v>7180.400000000001</v>
      </c>
    </row>
    <row r="90" spans="1:8" ht="12.75">
      <c r="A90" s="166" t="s">
        <v>1154</v>
      </c>
      <c r="B90" s="26" t="s">
        <v>690</v>
      </c>
      <c r="C90" s="15"/>
      <c r="D90" s="61"/>
      <c r="E90" s="61">
        <v>18043</v>
      </c>
      <c r="F90" s="24">
        <v>10225</v>
      </c>
      <c r="G90" s="37">
        <v>0.4</v>
      </c>
      <c r="H90" s="24">
        <f t="shared" si="1"/>
        <v>4090</v>
      </c>
    </row>
    <row r="91" spans="1:8" ht="12.75">
      <c r="A91" s="166" t="s">
        <v>1155</v>
      </c>
      <c r="B91" s="26" t="s">
        <v>690</v>
      </c>
      <c r="C91" s="15"/>
      <c r="D91" s="61"/>
      <c r="E91" s="61">
        <v>26949</v>
      </c>
      <c r="F91" s="24">
        <v>12462</v>
      </c>
      <c r="G91" s="37">
        <v>0.4</v>
      </c>
      <c r="H91" s="24">
        <f t="shared" si="1"/>
        <v>4984.8</v>
      </c>
    </row>
    <row r="92" spans="1:8" ht="12.75">
      <c r="A92" s="166" t="s">
        <v>1156</v>
      </c>
      <c r="B92" s="26" t="s">
        <v>690</v>
      </c>
      <c r="C92" s="15"/>
      <c r="D92" s="61"/>
      <c r="E92" s="61">
        <v>31504</v>
      </c>
      <c r="F92" s="24">
        <v>16580</v>
      </c>
      <c r="G92" s="37">
        <v>0.4</v>
      </c>
      <c r="H92" s="24">
        <f t="shared" si="1"/>
        <v>6632</v>
      </c>
    </row>
    <row r="93" spans="1:8" ht="12.75">
      <c r="A93" s="166" t="s">
        <v>1157</v>
      </c>
      <c r="B93" s="26" t="s">
        <v>690</v>
      </c>
      <c r="C93" s="15"/>
      <c r="D93" s="61"/>
      <c r="E93" s="61">
        <v>32662</v>
      </c>
      <c r="F93" s="24">
        <v>17786</v>
      </c>
      <c r="G93" s="37">
        <v>0.4</v>
      </c>
      <c r="H93" s="24">
        <f t="shared" si="1"/>
        <v>7114.400000000001</v>
      </c>
    </row>
    <row r="94" spans="1:8" ht="12.75">
      <c r="A94" s="166" t="s">
        <v>1158</v>
      </c>
      <c r="B94" s="26" t="s">
        <v>690</v>
      </c>
      <c r="C94" s="15"/>
      <c r="D94" s="61"/>
      <c r="E94" s="61">
        <v>40438</v>
      </c>
      <c r="F94" s="24">
        <v>24605</v>
      </c>
      <c r="G94" s="37">
        <v>0.4</v>
      </c>
      <c r="H94" s="24">
        <f t="shared" si="1"/>
        <v>9842</v>
      </c>
    </row>
    <row r="95" spans="1:8" ht="12.75">
      <c r="A95" s="166" t="s">
        <v>1159</v>
      </c>
      <c r="B95" s="26" t="s">
        <v>690</v>
      </c>
      <c r="C95" s="15"/>
      <c r="D95" s="61"/>
      <c r="E95" s="61">
        <v>91249</v>
      </c>
      <c r="F95" s="24">
        <v>41831</v>
      </c>
      <c r="G95" s="37">
        <v>0.4</v>
      </c>
      <c r="H95" s="24">
        <f t="shared" si="1"/>
        <v>16732.4</v>
      </c>
    </row>
    <row r="96" spans="1:8" ht="12.75">
      <c r="A96" s="166" t="s">
        <v>1160</v>
      </c>
      <c r="B96" s="26" t="s">
        <v>690</v>
      </c>
      <c r="C96" s="15"/>
      <c r="D96" s="61"/>
      <c r="E96" s="61">
        <v>76418</v>
      </c>
      <c r="F96" s="24">
        <v>37652</v>
      </c>
      <c r="G96" s="37">
        <v>0.4</v>
      </c>
      <c r="H96" s="24">
        <f t="shared" si="1"/>
        <v>15060.800000000001</v>
      </c>
    </row>
    <row r="97" spans="1:8" ht="12.75">
      <c r="A97" s="166" t="s">
        <v>1161</v>
      </c>
      <c r="B97" s="26" t="s">
        <v>690</v>
      </c>
      <c r="C97" s="15"/>
      <c r="D97" s="61"/>
      <c r="E97" s="61">
        <v>63727</v>
      </c>
      <c r="F97" s="24">
        <v>40308</v>
      </c>
      <c r="G97" s="37">
        <v>0.4</v>
      </c>
      <c r="H97" s="24">
        <f t="shared" si="1"/>
        <v>16123.2</v>
      </c>
    </row>
    <row r="98" spans="1:8" ht="12.75">
      <c r="A98" s="166" t="s">
        <v>1162</v>
      </c>
      <c r="B98" s="26" t="s">
        <v>690</v>
      </c>
      <c r="C98" s="15"/>
      <c r="D98" s="61"/>
      <c r="E98" s="61">
        <v>66194</v>
      </c>
      <c r="F98" s="24">
        <v>44631</v>
      </c>
      <c r="G98" s="37">
        <v>0.4</v>
      </c>
      <c r="H98" s="24">
        <f t="shared" si="1"/>
        <v>17852.4</v>
      </c>
    </row>
    <row r="99" spans="1:8" ht="12.75">
      <c r="A99" s="166" t="s">
        <v>1065</v>
      </c>
      <c r="B99" s="26" t="s">
        <v>690</v>
      </c>
      <c r="C99" s="15"/>
      <c r="D99" s="61"/>
      <c r="E99" s="61">
        <v>63153</v>
      </c>
      <c r="F99" s="24">
        <v>47747</v>
      </c>
      <c r="G99" s="37">
        <v>0.4</v>
      </c>
      <c r="H99" s="24">
        <f t="shared" si="1"/>
        <v>19098.8</v>
      </c>
    </row>
    <row r="100" spans="1:8" ht="12.75">
      <c r="A100" s="166" t="s">
        <v>1163</v>
      </c>
      <c r="B100" s="26" t="s">
        <v>690</v>
      </c>
      <c r="C100" s="15"/>
      <c r="D100" s="61"/>
      <c r="E100" s="61">
        <v>64255</v>
      </c>
      <c r="F100" s="24">
        <v>43533</v>
      </c>
      <c r="G100" s="37">
        <v>0.4</v>
      </c>
      <c r="H100" s="24">
        <f t="shared" si="1"/>
        <v>17413.2</v>
      </c>
    </row>
    <row r="101" spans="1:8" ht="12.75">
      <c r="A101" s="166" t="s">
        <v>1164</v>
      </c>
      <c r="B101" s="26" t="s">
        <v>690</v>
      </c>
      <c r="C101" s="15"/>
      <c r="D101" s="61"/>
      <c r="E101" s="61">
        <v>62123</v>
      </c>
      <c r="F101" s="24">
        <v>42829</v>
      </c>
      <c r="G101" s="37">
        <v>0.4</v>
      </c>
      <c r="H101" s="24">
        <f t="shared" si="1"/>
        <v>17131.600000000002</v>
      </c>
    </row>
    <row r="102" spans="1:8" ht="12.75">
      <c r="A102" s="166" t="s">
        <v>1165</v>
      </c>
      <c r="B102" s="26" t="s">
        <v>690</v>
      </c>
      <c r="C102" s="15"/>
      <c r="D102" s="61"/>
      <c r="E102" s="61">
        <v>58153</v>
      </c>
      <c r="F102" s="24">
        <v>38974</v>
      </c>
      <c r="G102" s="37">
        <v>0.4</v>
      </c>
      <c r="H102" s="24">
        <f t="shared" si="1"/>
        <v>15589.6</v>
      </c>
    </row>
    <row r="103" spans="1:8" ht="12.75">
      <c r="A103" s="166" t="s">
        <v>1166</v>
      </c>
      <c r="B103" s="26" t="s">
        <v>690</v>
      </c>
      <c r="C103" s="15"/>
      <c r="D103" s="61"/>
      <c r="E103" s="61">
        <v>55181</v>
      </c>
      <c r="F103" s="24">
        <v>36170</v>
      </c>
      <c r="G103" s="37">
        <v>0.4</v>
      </c>
      <c r="H103" s="24">
        <f t="shared" si="1"/>
        <v>14468</v>
      </c>
    </row>
    <row r="104" spans="1:8" ht="12.75">
      <c r="A104" s="166" t="s">
        <v>1167</v>
      </c>
      <c r="B104" s="26" t="s">
        <v>690</v>
      </c>
      <c r="C104" s="15"/>
      <c r="D104" s="61"/>
      <c r="E104" s="61">
        <v>57221</v>
      </c>
      <c r="F104" s="24">
        <v>4883</v>
      </c>
      <c r="G104" s="37">
        <v>0.4</v>
      </c>
      <c r="H104" s="24">
        <f t="shared" si="1"/>
        <v>1953.2</v>
      </c>
    </row>
    <row r="105" spans="1:8" ht="12.75">
      <c r="A105" s="166"/>
      <c r="B105" s="26"/>
      <c r="C105" s="15"/>
      <c r="D105" s="61"/>
      <c r="E105" s="61"/>
      <c r="F105" s="24"/>
      <c r="G105" s="37"/>
      <c r="H105" s="24"/>
    </row>
    <row r="106" spans="1:8" ht="12.75">
      <c r="A106" s="166"/>
      <c r="B106" s="26"/>
      <c r="C106" s="15"/>
      <c r="D106" s="61"/>
      <c r="E106" s="61"/>
      <c r="F106" s="24"/>
      <c r="G106" s="37"/>
      <c r="H106" s="24"/>
    </row>
    <row r="107" spans="1:8" ht="12.75">
      <c r="A107" s="144">
        <v>39340</v>
      </c>
      <c r="B107" s="122" t="s">
        <v>1168</v>
      </c>
      <c r="C107" s="143" t="s">
        <v>1169</v>
      </c>
      <c r="D107" s="143"/>
      <c r="E107" s="143"/>
      <c r="F107" s="143"/>
      <c r="G107" s="143"/>
      <c r="H107" s="143"/>
    </row>
    <row r="108" spans="1:8" ht="12.75">
      <c r="A108" s="166">
        <v>39467</v>
      </c>
      <c r="B108" s="26" t="s">
        <v>1170</v>
      </c>
      <c r="C108" s="15" t="s">
        <v>1171</v>
      </c>
      <c r="D108" s="115"/>
      <c r="E108" s="115"/>
      <c r="F108" s="168"/>
      <c r="G108" s="169"/>
      <c r="H108" s="168"/>
    </row>
    <row r="109" spans="1:8" ht="12.75">
      <c r="A109" s="166">
        <v>39467</v>
      </c>
      <c r="B109" s="132" t="s">
        <v>1172</v>
      </c>
      <c r="C109" s="11" t="s">
        <v>1173</v>
      </c>
      <c r="D109" s="115"/>
      <c r="E109" s="115"/>
      <c r="F109" s="168"/>
      <c r="G109" s="169"/>
      <c r="H109" s="168"/>
    </row>
    <row r="110" spans="1:8" ht="12.75">
      <c r="A110" s="166">
        <v>39467</v>
      </c>
      <c r="B110" s="26" t="s">
        <v>1174</v>
      </c>
      <c r="C110" s="11" t="s">
        <v>1175</v>
      </c>
      <c r="D110" s="115"/>
      <c r="E110" s="115"/>
      <c r="F110" s="168"/>
      <c r="G110" s="169"/>
      <c r="H110" s="168"/>
    </row>
    <row r="111" spans="1:8" ht="12.75">
      <c r="A111" s="166">
        <v>39467</v>
      </c>
      <c r="B111" s="26" t="s">
        <v>1176</v>
      </c>
      <c r="C111" s="11" t="s">
        <v>1177</v>
      </c>
      <c r="D111" s="115"/>
      <c r="E111" s="115"/>
      <c r="F111" s="168"/>
      <c r="G111" s="169"/>
      <c r="H111" s="168"/>
    </row>
    <row r="112" spans="1:8" ht="12.75">
      <c r="A112" s="166">
        <v>39467</v>
      </c>
      <c r="B112" s="132" t="s">
        <v>1178</v>
      </c>
      <c r="C112" s="11" t="s">
        <v>1179</v>
      </c>
      <c r="D112" s="115"/>
      <c r="E112" s="115"/>
      <c r="F112" s="168"/>
      <c r="G112" s="169"/>
      <c r="H112" s="168"/>
    </row>
    <row r="113" spans="1:8" ht="12.75">
      <c r="A113" s="166">
        <v>39467</v>
      </c>
      <c r="B113" s="26" t="s">
        <v>1180</v>
      </c>
      <c r="C113" s="11" t="s">
        <v>1179</v>
      </c>
      <c r="D113" s="115"/>
      <c r="E113" s="115"/>
      <c r="F113" s="168"/>
      <c r="G113" s="169"/>
      <c r="H113" s="168"/>
    </row>
    <row r="114" spans="1:8" ht="12.75">
      <c r="A114" s="166">
        <v>39467</v>
      </c>
      <c r="B114" s="26" t="s">
        <v>1181</v>
      </c>
      <c r="C114" s="11" t="s">
        <v>1182</v>
      </c>
      <c r="D114" s="115"/>
      <c r="E114" s="115"/>
      <c r="F114" s="168"/>
      <c r="G114" s="169"/>
      <c r="H114" s="168"/>
    </row>
    <row r="115" spans="1:8" ht="12.75">
      <c r="A115" s="166">
        <v>39467</v>
      </c>
      <c r="B115" s="132" t="s">
        <v>1183</v>
      </c>
      <c r="C115" s="11" t="s">
        <v>1184</v>
      </c>
      <c r="D115" s="115"/>
      <c r="E115" s="115"/>
      <c r="F115" s="168"/>
      <c r="G115" s="169"/>
      <c r="H115" s="168"/>
    </row>
    <row r="116" spans="1:8" ht="12.75">
      <c r="A116" s="166">
        <v>39468</v>
      </c>
      <c r="B116" s="26" t="s">
        <v>1185</v>
      </c>
      <c r="C116" s="11" t="s">
        <v>1110</v>
      </c>
      <c r="D116" s="115"/>
      <c r="E116" s="115"/>
      <c r="F116" s="168"/>
      <c r="G116" s="169"/>
      <c r="H116" s="168"/>
    </row>
    <row r="117" spans="1:8" ht="12.75">
      <c r="A117" s="166">
        <v>39468</v>
      </c>
      <c r="B117" s="26" t="s">
        <v>1186</v>
      </c>
      <c r="C117" s="11" t="s">
        <v>1110</v>
      </c>
      <c r="D117" s="115"/>
      <c r="E117" s="115"/>
      <c r="F117" s="168"/>
      <c r="G117" s="169"/>
      <c r="H117" s="168"/>
    </row>
    <row r="118" spans="1:8" ht="12.75">
      <c r="A118" s="166">
        <v>39468</v>
      </c>
      <c r="B118" s="11" t="s">
        <v>1187</v>
      </c>
      <c r="C118" s="11" t="s">
        <v>1112</v>
      </c>
      <c r="D118" s="115"/>
      <c r="E118" s="115"/>
      <c r="F118" s="168"/>
      <c r="G118" s="169"/>
      <c r="H118" s="168"/>
    </row>
    <row r="119" spans="1:8" ht="12.75">
      <c r="A119" s="166">
        <v>39469</v>
      </c>
      <c r="B119" s="132" t="s">
        <v>1188</v>
      </c>
      <c r="C119" s="11" t="s">
        <v>1189</v>
      </c>
      <c r="D119" s="115"/>
      <c r="E119" s="115"/>
      <c r="F119" s="168"/>
      <c r="G119" s="169"/>
      <c r="H119" s="168"/>
    </row>
    <row r="120" spans="1:8" ht="12.75">
      <c r="A120" s="166">
        <v>39469</v>
      </c>
      <c r="B120" s="132" t="s">
        <v>1190</v>
      </c>
      <c r="C120" s="11" t="s">
        <v>1191</v>
      </c>
      <c r="D120" s="115"/>
      <c r="E120" s="115"/>
      <c r="F120" s="168"/>
      <c r="G120" s="169"/>
      <c r="H120" s="168"/>
    </row>
    <row r="121" spans="1:8" ht="12.75">
      <c r="A121" s="166">
        <v>39469</v>
      </c>
      <c r="B121" s="132" t="s">
        <v>1192</v>
      </c>
      <c r="C121" s="11" t="s">
        <v>1112</v>
      </c>
      <c r="D121" s="115"/>
      <c r="E121" s="115"/>
      <c r="F121" s="168"/>
      <c r="G121" s="169"/>
      <c r="H121" s="168"/>
    </row>
    <row r="122" spans="1:8" ht="12.75">
      <c r="A122" s="166">
        <v>39469</v>
      </c>
      <c r="B122" s="132" t="s">
        <v>1193</v>
      </c>
      <c r="C122" s="11" t="s">
        <v>1194</v>
      </c>
      <c r="D122" s="115"/>
      <c r="E122" s="115"/>
      <c r="F122" s="168"/>
      <c r="G122" s="169"/>
      <c r="H122" s="168"/>
    </row>
    <row r="123" spans="1:8" ht="12.75">
      <c r="A123" s="166">
        <v>39478</v>
      </c>
      <c r="B123" s="132" t="s">
        <v>1195</v>
      </c>
      <c r="C123" s="11" t="s">
        <v>1196</v>
      </c>
      <c r="D123" s="115"/>
      <c r="E123" s="115"/>
      <c r="F123" s="168"/>
      <c r="G123" s="169"/>
      <c r="H123" s="168"/>
    </row>
    <row r="124" spans="1:8" ht="12.75">
      <c r="A124" s="14"/>
      <c r="B124" s="26"/>
      <c r="C124" s="15"/>
      <c r="D124" s="61"/>
      <c r="E124" s="61"/>
      <c r="F124" s="15"/>
      <c r="G124" s="37"/>
      <c r="H124" s="15"/>
    </row>
    <row r="125" spans="1:8" ht="12.75">
      <c r="A125" s="161"/>
      <c r="B125" s="13" t="s">
        <v>566</v>
      </c>
      <c r="C125" s="13"/>
      <c r="D125" s="52"/>
      <c r="E125" s="52">
        <f>SUM(E80:E124)</f>
        <v>916874</v>
      </c>
      <c r="F125" s="52">
        <f>SUM(F80:F124)</f>
        <v>575673</v>
      </c>
      <c r="G125" s="13"/>
      <c r="H125" s="162">
        <f>SUM(H80:H124)</f>
        <v>230269.2</v>
      </c>
    </row>
  </sheetData>
  <mergeCells count="3">
    <mergeCell ref="D35:E35"/>
    <mergeCell ref="D9:E9"/>
    <mergeCell ref="D10:E10"/>
  </mergeCells>
  <hyperlinks>
    <hyperlink ref="B80" r:id="rId1" display="www.topten.be"/>
    <hyperlink ref="B81" r:id="rId2" display="www.topten.be"/>
    <hyperlink ref="B82" r:id="rId3" display="www.topten.be"/>
    <hyperlink ref="B83:B89" r:id="rId4" display="www.topten.be"/>
    <hyperlink ref="B90" r:id="rId5" display="www.topten.be"/>
    <hyperlink ref="B107" r:id="rId6" display="www.weerdepeer.be"/>
    <hyperlink ref="B91" r:id="rId7" display="www.topten.be"/>
    <hyperlink ref="B92" r:id="rId8" display="www.topten.be"/>
    <hyperlink ref="B93" r:id="rId9" display="www.topten.be"/>
    <hyperlink ref="B94" r:id="rId10" display="www.topten.be"/>
    <hyperlink ref="B46" r:id="rId11" display="Beleidsb@bbel BBL"/>
    <hyperlink ref="B108" r:id="rId12" display="www.knack.be"/>
    <hyperlink ref="B109" r:id="rId13" display="www.indymedia.be"/>
    <hyperlink ref="B110" r:id="rId14" display="www.hln.be"/>
    <hyperlink ref="B111" r:id="rId15" display="www.deredactie.be"/>
    <hyperlink ref="B112" r:id="rId16" display="www.RTLinfo.be"/>
    <hyperlink ref="B113" r:id="rId17" display="www.actua24.be"/>
    <hyperlink ref="B114" r:id="rId18" display="www.gva.be"/>
    <hyperlink ref="B115" r:id="rId19" display="www.frankyaelbrecht.blogspot.com"/>
    <hyperlink ref="B116" r:id="rId20" display="www.lalibre.be"/>
    <hyperlink ref="B119" r:id="rId21" display="www.carguide.be"/>
    <hyperlink ref="B120" r:id="rId22" display="www.autowereld.be"/>
    <hyperlink ref="B121" r:id="rId23" display="www.envirodesk.com"/>
    <hyperlink ref="B122" r:id="rId24" display="www.mafiablog.net"/>
    <hyperlink ref="B123" r:id="rId25" tooltip="blocked::http://www.thebigpicture.be/" display="http://www.thebigpicture.be/"/>
    <hyperlink ref="B95:B100" r:id="rId26" display="www.topten.be"/>
  </hyperlinks>
  <printOptions/>
  <pageMargins left="0.5905511811023623" right="0.5905511811023623" top="0.5905511811023623" bottom="0.7874015748031497" header="0.5118110236220472" footer="0.5905511811023623"/>
  <pageSetup orientation="landscape" paperSize="9" r:id="rId27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56">
      <selection activeCell="B7" sqref="B7:B84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957</v>
      </c>
    </row>
    <row r="3" spans="1:2" ht="12.75">
      <c r="A3" s="6">
        <f ca="1">TODAY()</f>
        <v>39836</v>
      </c>
      <c r="B3" t="s">
        <v>958</v>
      </c>
    </row>
    <row r="5" s="4" customFormat="1" ht="15.75">
      <c r="A5" s="7" t="s">
        <v>545</v>
      </c>
    </row>
    <row r="6" spans="1:8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555</v>
      </c>
      <c r="H6" s="13" t="s">
        <v>558</v>
      </c>
    </row>
    <row r="7" spans="1:8" ht="12.75">
      <c r="A7" s="133">
        <v>38749</v>
      </c>
      <c r="B7" t="s">
        <v>959</v>
      </c>
      <c r="C7" t="s">
        <v>960</v>
      </c>
      <c r="D7">
        <v>150000</v>
      </c>
      <c r="F7">
        <v>2</v>
      </c>
      <c r="G7">
        <v>4500</v>
      </c>
      <c r="H7" s="15">
        <f aca="true" t="shared" si="0" ref="H7:H14">G7*F7</f>
        <v>9000</v>
      </c>
    </row>
    <row r="8" spans="1:8" ht="12.75">
      <c r="A8" s="23">
        <v>38838</v>
      </c>
      <c r="B8" s="15" t="s">
        <v>961</v>
      </c>
      <c r="C8" s="15" t="s">
        <v>962</v>
      </c>
      <c r="D8" s="15">
        <v>25000</v>
      </c>
      <c r="E8" s="15"/>
      <c r="F8" s="15">
        <v>1</v>
      </c>
      <c r="G8" s="15">
        <v>3000</v>
      </c>
      <c r="H8" s="15">
        <f t="shared" si="0"/>
        <v>3000</v>
      </c>
    </row>
    <row r="9" spans="1:8" ht="12.75">
      <c r="A9" s="23">
        <v>38869</v>
      </c>
      <c r="B9" s="15" t="s">
        <v>963</v>
      </c>
      <c r="C9" s="15" t="s">
        <v>964</v>
      </c>
      <c r="D9" s="15">
        <v>1500</v>
      </c>
      <c r="E9" s="15"/>
      <c r="F9" s="15">
        <v>0.25</v>
      </c>
      <c r="G9" s="15"/>
      <c r="H9" s="15">
        <f t="shared" si="0"/>
        <v>0</v>
      </c>
    </row>
    <row r="10" spans="1:8" ht="12.75">
      <c r="A10" s="23">
        <v>38869</v>
      </c>
      <c r="B10" s="15" t="s">
        <v>965</v>
      </c>
      <c r="C10" s="15" t="s">
        <v>966</v>
      </c>
      <c r="D10" s="15">
        <v>81000</v>
      </c>
      <c r="E10" s="15"/>
      <c r="F10" s="15">
        <v>2</v>
      </c>
      <c r="G10" s="15">
        <v>2500</v>
      </c>
      <c r="H10" s="15">
        <f t="shared" si="0"/>
        <v>5000</v>
      </c>
    </row>
    <row r="11" spans="1:8" ht="12.75">
      <c r="A11" s="23">
        <v>38991</v>
      </c>
      <c r="B11" s="15" t="s">
        <v>967</v>
      </c>
      <c r="C11" s="15" t="s">
        <v>968</v>
      </c>
      <c r="D11" s="15">
        <v>60000</v>
      </c>
      <c r="E11" s="15"/>
      <c r="F11" s="15">
        <v>1</v>
      </c>
      <c r="G11" s="15">
        <v>5600</v>
      </c>
      <c r="H11" s="15">
        <f t="shared" si="0"/>
        <v>5600</v>
      </c>
    </row>
    <row r="12" spans="1:8" ht="12.75">
      <c r="A12" s="23">
        <v>39022</v>
      </c>
      <c r="B12" s="15" t="s">
        <v>969</v>
      </c>
      <c r="C12" s="15" t="s">
        <v>970</v>
      </c>
      <c r="D12" s="15"/>
      <c r="E12" s="15"/>
      <c r="F12" s="15">
        <v>0.25</v>
      </c>
      <c r="G12" s="15"/>
      <c r="H12" s="15">
        <f t="shared" si="0"/>
        <v>0</v>
      </c>
    </row>
    <row r="13" spans="1:8" ht="12.75">
      <c r="A13" s="23">
        <v>39052</v>
      </c>
      <c r="B13" s="15" t="s">
        <v>971</v>
      </c>
      <c r="C13" s="15" t="s">
        <v>972</v>
      </c>
      <c r="D13" s="15">
        <v>2500</v>
      </c>
      <c r="E13" s="15"/>
      <c r="F13" s="15">
        <v>1</v>
      </c>
      <c r="G13" s="15">
        <v>1000</v>
      </c>
      <c r="H13" s="15">
        <f t="shared" si="0"/>
        <v>1000</v>
      </c>
    </row>
    <row r="14" spans="1:8" ht="12.75">
      <c r="A14" s="23">
        <v>38808</v>
      </c>
      <c r="B14" s="15" t="s">
        <v>1321</v>
      </c>
      <c r="C14" s="15" t="s">
        <v>1322</v>
      </c>
      <c r="D14" s="15">
        <v>4000</v>
      </c>
      <c r="E14" s="15"/>
      <c r="F14" s="15">
        <v>0.5</v>
      </c>
      <c r="G14" s="15">
        <v>570</v>
      </c>
      <c r="H14" s="15">
        <f t="shared" si="0"/>
        <v>285</v>
      </c>
    </row>
    <row r="15" spans="1:8" ht="12.75">
      <c r="A15" s="133">
        <v>39209</v>
      </c>
      <c r="B15" t="s">
        <v>1323</v>
      </c>
      <c r="C15" t="s">
        <v>1324</v>
      </c>
      <c r="D15">
        <v>4500</v>
      </c>
      <c r="F15">
        <v>1.5</v>
      </c>
      <c r="G15">
        <v>350</v>
      </c>
      <c r="H15" s="15"/>
    </row>
    <row r="16" spans="1:8" ht="12.75">
      <c r="A16" s="23">
        <v>39240</v>
      </c>
      <c r="B16" s="15" t="s">
        <v>1323</v>
      </c>
      <c r="C16" s="15" t="s">
        <v>1325</v>
      </c>
      <c r="D16" s="15">
        <v>4500</v>
      </c>
      <c r="E16" s="15"/>
      <c r="F16" s="15">
        <v>2.5</v>
      </c>
      <c r="G16" s="15">
        <v>100</v>
      </c>
      <c r="H16" s="15"/>
    </row>
    <row r="17" spans="1:8" ht="12.75">
      <c r="A17" s="23"/>
      <c r="B17" s="15" t="s">
        <v>1326</v>
      </c>
      <c r="C17" s="15"/>
      <c r="D17" s="15">
        <v>6500</v>
      </c>
      <c r="E17" s="15"/>
      <c r="F17" s="15">
        <v>2</v>
      </c>
      <c r="G17" s="15">
        <v>350</v>
      </c>
      <c r="H17" s="15"/>
    </row>
    <row r="18" spans="1:8" ht="12.75">
      <c r="A18" s="23">
        <v>39148</v>
      </c>
      <c r="B18" s="15" t="s">
        <v>1327</v>
      </c>
      <c r="C18" s="15" t="s">
        <v>1328</v>
      </c>
      <c r="D18" s="15">
        <v>600</v>
      </c>
      <c r="E18" s="15"/>
      <c r="F18" s="15">
        <v>3</v>
      </c>
      <c r="G18" s="15"/>
      <c r="H18" s="15"/>
    </row>
    <row r="19" spans="1:8" ht="12.75">
      <c r="A19" s="23">
        <v>39148</v>
      </c>
      <c r="B19" s="15" t="s">
        <v>1329</v>
      </c>
      <c r="C19" s="15" t="s">
        <v>1330</v>
      </c>
      <c r="D19" s="15">
        <v>1000</v>
      </c>
      <c r="E19" s="15"/>
      <c r="F19" s="15">
        <v>1</v>
      </c>
      <c r="G19" s="15"/>
      <c r="H19" s="15"/>
    </row>
    <row r="20" spans="1:8" ht="12.75">
      <c r="A20" s="23">
        <v>39179</v>
      </c>
      <c r="B20" s="15" t="s">
        <v>1331</v>
      </c>
      <c r="C20" s="15" t="s">
        <v>1332</v>
      </c>
      <c r="D20" s="15">
        <v>600</v>
      </c>
      <c r="E20" s="15"/>
      <c r="F20" s="15">
        <v>3</v>
      </c>
      <c r="G20" s="15"/>
      <c r="H20" s="15"/>
    </row>
    <row r="21" spans="1:8" ht="12.75">
      <c r="A21" s="23">
        <v>39179</v>
      </c>
      <c r="B21" s="15" t="s">
        <v>1333</v>
      </c>
      <c r="C21" s="15" t="s">
        <v>1334</v>
      </c>
      <c r="D21" s="15">
        <v>1000</v>
      </c>
      <c r="E21" s="15"/>
      <c r="F21" s="15">
        <v>2</v>
      </c>
      <c r="G21" s="15"/>
      <c r="H21" s="15"/>
    </row>
    <row r="22" spans="1:8" ht="12.75">
      <c r="A22" s="23">
        <v>39089</v>
      </c>
      <c r="B22" s="130" t="s">
        <v>1335</v>
      </c>
      <c r="C22" s="15" t="s">
        <v>1336</v>
      </c>
      <c r="D22" s="15">
        <v>25000</v>
      </c>
      <c r="E22" s="15"/>
      <c r="F22" s="15">
        <v>2</v>
      </c>
      <c r="G22" s="15">
        <v>3000</v>
      </c>
      <c r="H22" s="15"/>
    </row>
    <row r="23" spans="1:8" ht="12.75">
      <c r="A23" s="23">
        <v>39120</v>
      </c>
      <c r="B23" s="15" t="s">
        <v>1337</v>
      </c>
      <c r="C23" s="15" t="s">
        <v>1338</v>
      </c>
      <c r="D23" s="15">
        <v>25000</v>
      </c>
      <c r="E23" s="15"/>
      <c r="F23" s="15">
        <v>3</v>
      </c>
      <c r="G23" s="15">
        <v>3000</v>
      </c>
      <c r="H23" s="15"/>
    </row>
    <row r="24" spans="1:8" ht="12.75">
      <c r="A24" s="23">
        <v>39148</v>
      </c>
      <c r="B24" s="15" t="s">
        <v>1339</v>
      </c>
      <c r="C24" s="15" t="s">
        <v>1340</v>
      </c>
      <c r="D24" s="15">
        <v>25000</v>
      </c>
      <c r="E24" s="15"/>
      <c r="F24" s="15">
        <v>3</v>
      </c>
      <c r="G24" s="15">
        <v>3000</v>
      </c>
      <c r="H24" s="15"/>
    </row>
    <row r="25" spans="1:8" ht="12.75">
      <c r="A25" s="23">
        <v>39179</v>
      </c>
      <c r="B25" s="15" t="s">
        <v>1341</v>
      </c>
      <c r="C25" s="15" t="s">
        <v>1342</v>
      </c>
      <c r="D25" s="15">
        <v>25000</v>
      </c>
      <c r="E25" s="15"/>
      <c r="F25" s="15">
        <v>2</v>
      </c>
      <c r="G25" s="15">
        <v>3000</v>
      </c>
      <c r="H25" s="15"/>
    </row>
    <row r="26" spans="1:8" ht="12.75">
      <c r="A26" s="23">
        <v>39148</v>
      </c>
      <c r="B26" s="15" t="s">
        <v>1343</v>
      </c>
      <c r="C26" s="15" t="s">
        <v>1344</v>
      </c>
      <c r="D26" s="15">
        <v>1000</v>
      </c>
      <c r="E26" s="15"/>
      <c r="F26" s="15">
        <v>0.25</v>
      </c>
      <c r="G26" s="15"/>
      <c r="H26" s="15"/>
    </row>
    <row r="27" spans="1:8" ht="12.75">
      <c r="A27" s="23">
        <v>39179</v>
      </c>
      <c r="B27" s="15" t="s">
        <v>1345</v>
      </c>
      <c r="C27" s="15" t="s">
        <v>1344</v>
      </c>
      <c r="D27" s="15">
        <v>75000</v>
      </c>
      <c r="E27" s="15"/>
      <c r="F27" s="15">
        <v>1</v>
      </c>
      <c r="G27" s="15">
        <v>2800</v>
      </c>
      <c r="H27" s="15"/>
    </row>
    <row r="28" spans="1:8" ht="12.75">
      <c r="A28" s="23">
        <v>39179</v>
      </c>
      <c r="B28" s="15" t="s">
        <v>1346</v>
      </c>
      <c r="C28" s="15" t="s">
        <v>1347</v>
      </c>
      <c r="D28" s="15">
        <v>1000</v>
      </c>
      <c r="E28" s="15"/>
      <c r="F28" s="15">
        <v>1</v>
      </c>
      <c r="G28" s="15"/>
      <c r="H28" s="15"/>
    </row>
    <row r="29" spans="1:8" ht="12.75">
      <c r="A29" s="170">
        <v>39179</v>
      </c>
      <c r="B29" s="130" t="s">
        <v>1348</v>
      </c>
      <c r="C29" s="130" t="s">
        <v>1349</v>
      </c>
      <c r="D29" s="130">
        <v>95000</v>
      </c>
      <c r="E29" s="157"/>
      <c r="F29" s="130">
        <v>0.25</v>
      </c>
      <c r="G29" s="130">
        <v>3800</v>
      </c>
      <c r="H29" s="15"/>
    </row>
    <row r="30" spans="1:8" ht="12.75">
      <c r="A30" s="170">
        <v>39209</v>
      </c>
      <c r="B30" s="130" t="s">
        <v>1350</v>
      </c>
      <c r="C30" s="130" t="s">
        <v>1351</v>
      </c>
      <c r="D30" s="130">
        <v>5000</v>
      </c>
      <c r="E30" s="157"/>
      <c r="F30" s="130">
        <v>0.5</v>
      </c>
      <c r="G30" s="130">
        <v>200</v>
      </c>
      <c r="H30" s="15"/>
    </row>
    <row r="31" spans="1:8" ht="12.75">
      <c r="A31" s="170">
        <v>39209</v>
      </c>
      <c r="B31" s="130" t="s">
        <v>1352</v>
      </c>
      <c r="C31" s="130" t="s">
        <v>1353</v>
      </c>
      <c r="D31" s="130">
        <v>15000</v>
      </c>
      <c r="E31" s="157"/>
      <c r="F31" s="130">
        <v>0.2</v>
      </c>
      <c r="G31" s="130"/>
      <c r="H31" s="15"/>
    </row>
    <row r="32" spans="1:8" ht="12.75">
      <c r="A32" s="170">
        <v>39362</v>
      </c>
      <c r="B32" s="130" t="s">
        <v>1354</v>
      </c>
      <c r="C32" s="130" t="s">
        <v>1355</v>
      </c>
      <c r="D32" s="130">
        <v>15000</v>
      </c>
      <c r="E32" s="157"/>
      <c r="F32" s="130">
        <v>1</v>
      </c>
      <c r="G32" s="130">
        <v>350</v>
      </c>
      <c r="H32" s="15"/>
    </row>
    <row r="33" spans="1:8" ht="12.75">
      <c r="A33" s="170">
        <v>39362</v>
      </c>
      <c r="B33" s="130" t="s">
        <v>1354</v>
      </c>
      <c r="C33" s="130" t="s">
        <v>1356</v>
      </c>
      <c r="D33" s="130">
        <v>15000</v>
      </c>
      <c r="E33" s="157"/>
      <c r="F33" s="130">
        <v>1</v>
      </c>
      <c r="G33" s="130">
        <v>350</v>
      </c>
      <c r="H33" s="15"/>
    </row>
    <row r="34" spans="1:8" ht="12.75">
      <c r="A34" s="170">
        <v>39362</v>
      </c>
      <c r="B34" s="130" t="s">
        <v>1357</v>
      </c>
      <c r="C34" s="130" t="s">
        <v>1358</v>
      </c>
      <c r="D34" s="130">
        <v>301000</v>
      </c>
      <c r="E34" s="157"/>
      <c r="F34" s="172">
        <v>0.25</v>
      </c>
      <c r="G34" s="130">
        <v>8000</v>
      </c>
      <c r="H34" s="15"/>
    </row>
    <row r="35" spans="1:8" ht="12.75">
      <c r="A35" s="170">
        <v>39362</v>
      </c>
      <c r="B35" s="130" t="s">
        <v>1326</v>
      </c>
      <c r="C35" s="130" t="s">
        <v>1359</v>
      </c>
      <c r="D35" s="130">
        <v>20000</v>
      </c>
      <c r="E35" s="157"/>
      <c r="F35" s="172">
        <v>1</v>
      </c>
      <c r="G35" s="130">
        <v>350</v>
      </c>
      <c r="H35" s="15"/>
    </row>
    <row r="36" spans="1:8" ht="12.75">
      <c r="A36" s="170">
        <v>39362</v>
      </c>
      <c r="B36" s="130" t="s">
        <v>1326</v>
      </c>
      <c r="C36" s="130" t="s">
        <v>1360</v>
      </c>
      <c r="D36" s="130">
        <v>20000</v>
      </c>
      <c r="E36" s="157"/>
      <c r="F36" s="172">
        <v>1</v>
      </c>
      <c r="G36" s="130">
        <v>350</v>
      </c>
      <c r="H36" s="15"/>
    </row>
    <row r="37" spans="1:8" ht="38.25">
      <c r="A37" s="23" t="s">
        <v>1197</v>
      </c>
      <c r="B37" s="184" t="s">
        <v>1198</v>
      </c>
      <c r="C37" s="48" t="s">
        <v>1199</v>
      </c>
      <c r="D37" s="48"/>
      <c r="E37" s="48">
        <v>1297000</v>
      </c>
      <c r="F37" s="48">
        <v>2</v>
      </c>
      <c r="G37" s="115">
        <v>55400</v>
      </c>
      <c r="H37" s="115">
        <v>4379</v>
      </c>
    </row>
    <row r="38" spans="1:8" ht="12.75">
      <c r="A38" s="23" t="s">
        <v>1197</v>
      </c>
      <c r="B38" s="26" t="s">
        <v>1200</v>
      </c>
      <c r="C38" s="48" t="s">
        <v>1201</v>
      </c>
      <c r="D38" s="15"/>
      <c r="E38" s="15"/>
      <c r="F38" s="15">
        <v>2</v>
      </c>
      <c r="G38" s="15"/>
      <c r="H38" s="15"/>
    </row>
    <row r="39" spans="1:8" ht="12.75">
      <c r="A39" s="23" t="s">
        <v>1197</v>
      </c>
      <c r="B39" s="26" t="s">
        <v>1202</v>
      </c>
      <c r="C39" s="48" t="s">
        <v>1203</v>
      </c>
      <c r="D39" s="15"/>
      <c r="E39" s="15"/>
      <c r="F39" s="15">
        <v>1</v>
      </c>
      <c r="G39" s="61">
        <v>60000</v>
      </c>
      <c r="H39" s="61">
        <v>4615</v>
      </c>
    </row>
    <row r="40" spans="1:8" ht="12.75">
      <c r="A40" s="23" t="s">
        <v>1197</v>
      </c>
      <c r="B40" s="26" t="s">
        <v>1204</v>
      </c>
      <c r="C40" s="48" t="s">
        <v>1201</v>
      </c>
      <c r="D40" s="15"/>
      <c r="E40" s="15"/>
      <c r="F40" s="15">
        <v>1</v>
      </c>
      <c r="G40" s="61">
        <v>119000</v>
      </c>
      <c r="H40" s="15">
        <v>4704</v>
      </c>
    </row>
    <row r="41" spans="1:8" ht="12.75">
      <c r="A41" s="23" t="s">
        <v>1197</v>
      </c>
      <c r="B41" s="26" t="s">
        <v>1205</v>
      </c>
      <c r="C41" s="48" t="s">
        <v>1201</v>
      </c>
      <c r="D41" s="15"/>
      <c r="E41" s="61">
        <v>352000</v>
      </c>
      <c r="F41" s="15">
        <v>1</v>
      </c>
      <c r="G41" s="61">
        <v>135000</v>
      </c>
      <c r="H41" s="61">
        <v>5336</v>
      </c>
    </row>
    <row r="42" spans="1:8" ht="12.75">
      <c r="A42" s="23" t="s">
        <v>1197</v>
      </c>
      <c r="B42" s="171" t="s">
        <v>1206</v>
      </c>
      <c r="C42" s="48" t="s">
        <v>1207</v>
      </c>
      <c r="D42" s="61">
        <v>56000</v>
      </c>
      <c r="E42" s="15"/>
      <c r="F42" s="15">
        <v>2</v>
      </c>
      <c r="G42" s="61">
        <v>69000</v>
      </c>
      <c r="H42" s="61">
        <v>5454</v>
      </c>
    </row>
    <row r="43" spans="1:8" ht="12.75">
      <c r="A43" s="23" t="s">
        <v>1197</v>
      </c>
      <c r="B43" s="171" t="s">
        <v>1208</v>
      </c>
      <c r="C43" s="48" t="s">
        <v>1209</v>
      </c>
      <c r="D43" s="61">
        <v>90000</v>
      </c>
      <c r="E43" s="15"/>
      <c r="F43" s="15">
        <v>2</v>
      </c>
      <c r="G43" s="61">
        <v>210000</v>
      </c>
      <c r="H43" s="61">
        <v>16600</v>
      </c>
    </row>
    <row r="44" spans="1:8" ht="12.75">
      <c r="A44" s="23" t="s">
        <v>1210</v>
      </c>
      <c r="B44" s="171" t="s">
        <v>1211</v>
      </c>
      <c r="C44" s="48" t="s">
        <v>1212</v>
      </c>
      <c r="D44" s="15"/>
      <c r="E44" s="15"/>
      <c r="F44" s="15">
        <v>3</v>
      </c>
      <c r="G44" s="61">
        <v>70000</v>
      </c>
      <c r="H44" s="61">
        <v>1771</v>
      </c>
    </row>
    <row r="45" spans="1:8" ht="12.75">
      <c r="A45" s="23" t="s">
        <v>1210</v>
      </c>
      <c r="B45" s="171" t="s">
        <v>1213</v>
      </c>
      <c r="C45" s="48" t="s">
        <v>1214</v>
      </c>
      <c r="D45" s="15"/>
      <c r="E45" s="15"/>
      <c r="F45" s="15">
        <v>1</v>
      </c>
      <c r="G45" s="61">
        <v>469800</v>
      </c>
      <c r="H45" s="61">
        <v>18569</v>
      </c>
    </row>
    <row r="46" spans="1:8" ht="12.75">
      <c r="A46" s="23" t="s">
        <v>1197</v>
      </c>
      <c r="B46" s="26" t="s">
        <v>1215</v>
      </c>
      <c r="C46" s="48" t="s">
        <v>1216</v>
      </c>
      <c r="D46" s="15"/>
      <c r="E46" s="15"/>
      <c r="F46" s="15">
        <v>1</v>
      </c>
      <c r="G46" s="61"/>
      <c r="H46" s="15"/>
    </row>
    <row r="47" spans="1:8" ht="12.75">
      <c r="A47" s="23" t="s">
        <v>1197</v>
      </c>
      <c r="B47" s="171" t="s">
        <v>1217</v>
      </c>
      <c r="C47" s="48" t="s">
        <v>1218</v>
      </c>
      <c r="D47" s="15"/>
      <c r="E47" s="15"/>
      <c r="F47" s="15">
        <v>1</v>
      </c>
      <c r="G47" s="61"/>
      <c r="H47" s="15"/>
    </row>
    <row r="48" spans="1:8" ht="12.75">
      <c r="A48" s="23" t="s">
        <v>1197</v>
      </c>
      <c r="B48" s="171" t="s">
        <v>1219</v>
      </c>
      <c r="C48" s="48" t="s">
        <v>1201</v>
      </c>
      <c r="D48" s="15"/>
      <c r="E48" s="15"/>
      <c r="F48" s="15">
        <v>1</v>
      </c>
      <c r="G48" s="61">
        <v>190000</v>
      </c>
      <c r="H48" s="61">
        <v>7510</v>
      </c>
    </row>
    <row r="49" spans="1:8" ht="12.75">
      <c r="A49" s="23" t="s">
        <v>1210</v>
      </c>
      <c r="B49" s="171" t="s">
        <v>1220</v>
      </c>
      <c r="C49" s="48" t="s">
        <v>1221</v>
      </c>
      <c r="D49" s="15"/>
      <c r="E49" s="15"/>
      <c r="F49" s="15">
        <v>2</v>
      </c>
      <c r="G49" s="61">
        <v>279000</v>
      </c>
      <c r="H49" s="15">
        <v>22055</v>
      </c>
    </row>
    <row r="50" spans="1:8" ht="12.75">
      <c r="A50" s="23" t="s">
        <v>1210</v>
      </c>
      <c r="B50" s="171" t="s">
        <v>1222</v>
      </c>
      <c r="C50" s="48" t="s">
        <v>1221</v>
      </c>
      <c r="D50" s="15"/>
      <c r="E50" s="15"/>
      <c r="F50" s="15">
        <v>2</v>
      </c>
      <c r="G50" s="61">
        <v>469800</v>
      </c>
      <c r="H50" s="61">
        <v>37138</v>
      </c>
    </row>
    <row r="51" spans="1:8" ht="12.75">
      <c r="A51" s="23" t="s">
        <v>1197</v>
      </c>
      <c r="B51" s="26" t="s">
        <v>1200</v>
      </c>
      <c r="C51" s="48" t="s">
        <v>1201</v>
      </c>
      <c r="D51" s="15"/>
      <c r="E51" s="15"/>
      <c r="F51" s="15"/>
      <c r="G51" s="15"/>
      <c r="H51" s="15"/>
    </row>
    <row r="52" spans="1:8" ht="12.75">
      <c r="A52" s="23" t="s">
        <v>1197</v>
      </c>
      <c r="B52" s="26" t="s">
        <v>1202</v>
      </c>
      <c r="C52" s="48" t="s">
        <v>1203</v>
      </c>
      <c r="D52" s="15"/>
      <c r="E52" s="15"/>
      <c r="F52" s="15"/>
      <c r="G52" s="61"/>
      <c r="H52" s="15">
        <v>4615</v>
      </c>
    </row>
    <row r="53" spans="1:8" ht="12.75">
      <c r="A53" s="174" t="s">
        <v>1223</v>
      </c>
      <c r="B53" s="26" t="s">
        <v>1224</v>
      </c>
      <c r="C53" s="48" t="s">
        <v>1225</v>
      </c>
      <c r="D53" s="15"/>
      <c r="E53" s="15"/>
      <c r="F53" s="15">
        <v>3</v>
      </c>
      <c r="G53" s="61"/>
      <c r="H53" s="15"/>
    </row>
    <row r="54" spans="1:8" ht="12.75">
      <c r="A54" s="174" t="s">
        <v>1226</v>
      </c>
      <c r="B54" s="175" t="s">
        <v>1227</v>
      </c>
      <c r="C54" s="48" t="s">
        <v>1228</v>
      </c>
      <c r="D54" s="15"/>
      <c r="E54" s="15"/>
      <c r="F54" s="176">
        <v>32</v>
      </c>
      <c r="G54" s="61"/>
      <c r="H54" s="15"/>
    </row>
    <row r="55" spans="1:8" ht="12.75">
      <c r="A55" s="23" t="s">
        <v>1229</v>
      </c>
      <c r="B55" s="26" t="s">
        <v>1230</v>
      </c>
      <c r="C55" s="48" t="s">
        <v>1231</v>
      </c>
      <c r="D55" s="15"/>
      <c r="E55" s="15"/>
      <c r="F55" s="15">
        <v>2</v>
      </c>
      <c r="G55" s="61"/>
      <c r="H55" s="15"/>
    </row>
    <row r="56" spans="1:8" ht="12.75">
      <c r="A56" s="23" t="s">
        <v>1229</v>
      </c>
      <c r="B56" s="26" t="s">
        <v>1232</v>
      </c>
      <c r="C56" s="48" t="s">
        <v>1233</v>
      </c>
      <c r="D56" s="15"/>
      <c r="E56" s="15"/>
      <c r="F56" s="15">
        <v>1</v>
      </c>
      <c r="G56" s="61"/>
      <c r="H56" s="15"/>
    </row>
    <row r="57" spans="1:8" ht="12.75">
      <c r="A57" s="23" t="s">
        <v>1229</v>
      </c>
      <c r="B57" s="26" t="s">
        <v>1234</v>
      </c>
      <c r="C57" s="48" t="s">
        <v>1235</v>
      </c>
      <c r="D57" s="15"/>
      <c r="E57" s="15"/>
      <c r="F57" s="15">
        <v>2</v>
      </c>
      <c r="G57" s="61"/>
      <c r="H57" s="15"/>
    </row>
    <row r="58" spans="1:8" ht="12.75">
      <c r="A58" s="23" t="s">
        <v>1236</v>
      </c>
      <c r="B58" s="175" t="s">
        <v>1237</v>
      </c>
      <c r="C58" s="48" t="s">
        <v>1238</v>
      </c>
      <c r="D58" s="15"/>
      <c r="E58" s="15"/>
      <c r="F58" s="15">
        <v>1</v>
      </c>
      <c r="G58" s="61"/>
      <c r="H58" s="15"/>
    </row>
    <row r="59" spans="1:8" ht="12.75">
      <c r="A59" s="23" t="s">
        <v>1226</v>
      </c>
      <c r="B59" s="171" t="s">
        <v>1239</v>
      </c>
      <c r="C59" s="48" t="s">
        <v>1240</v>
      </c>
      <c r="D59" s="61">
        <v>2500</v>
      </c>
      <c r="E59" s="15"/>
      <c r="F59" s="15">
        <v>1</v>
      </c>
      <c r="G59" s="61">
        <v>20000</v>
      </c>
      <c r="H59" s="15">
        <v>840</v>
      </c>
    </row>
    <row r="60" spans="1:8" ht="12.75">
      <c r="A60" s="23" t="s">
        <v>1241</v>
      </c>
      <c r="B60" s="171" t="s">
        <v>1242</v>
      </c>
      <c r="C60" s="48" t="s">
        <v>1243</v>
      </c>
      <c r="D60" s="61">
        <v>50000</v>
      </c>
      <c r="E60" s="15"/>
      <c r="F60" s="15" t="s">
        <v>1244</v>
      </c>
      <c r="G60" s="61">
        <v>135000</v>
      </c>
      <c r="H60" s="15">
        <v>2812</v>
      </c>
    </row>
    <row r="61" spans="1:8" ht="12.75">
      <c r="A61" s="23" t="s">
        <v>1241</v>
      </c>
      <c r="B61" s="171" t="s">
        <v>1245</v>
      </c>
      <c r="C61" s="48" t="s">
        <v>1246</v>
      </c>
      <c r="D61" s="61">
        <v>50000</v>
      </c>
      <c r="E61" s="15"/>
      <c r="F61" s="15">
        <v>2</v>
      </c>
      <c r="G61" s="61">
        <v>135000</v>
      </c>
      <c r="H61" s="15">
        <v>11250</v>
      </c>
    </row>
    <row r="62" spans="1:8" ht="12.75">
      <c r="A62" s="23" t="s">
        <v>1241</v>
      </c>
      <c r="B62" s="171" t="s">
        <v>1247</v>
      </c>
      <c r="C62" s="48" t="s">
        <v>1238</v>
      </c>
      <c r="D62" s="61">
        <v>50000</v>
      </c>
      <c r="E62" s="15"/>
      <c r="F62" s="15" t="s">
        <v>1244</v>
      </c>
      <c r="G62" s="61">
        <v>135000</v>
      </c>
      <c r="H62" s="15">
        <v>2812</v>
      </c>
    </row>
    <row r="63" spans="1:8" ht="12.75">
      <c r="A63" s="23" t="s">
        <v>1248</v>
      </c>
      <c r="B63" s="171" t="s">
        <v>1249</v>
      </c>
      <c r="C63" s="48" t="s">
        <v>1250</v>
      </c>
      <c r="D63" s="115">
        <v>10000</v>
      </c>
      <c r="E63" s="15"/>
      <c r="F63" s="15">
        <v>1</v>
      </c>
      <c r="G63" s="61"/>
      <c r="H63" s="15"/>
    </row>
    <row r="64" spans="1:8" ht="12.75">
      <c r="A64" s="23" t="s">
        <v>1251</v>
      </c>
      <c r="B64" s="177" t="s">
        <v>1252</v>
      </c>
      <c r="C64" s="175" t="s">
        <v>1253</v>
      </c>
      <c r="D64" s="61">
        <v>75000</v>
      </c>
      <c r="E64" s="15"/>
      <c r="F64" s="15">
        <v>2</v>
      </c>
      <c r="G64" s="61">
        <v>217000</v>
      </c>
      <c r="H64" s="15">
        <v>18083</v>
      </c>
    </row>
    <row r="65" spans="1:8" ht="12.75">
      <c r="A65" s="23" t="s">
        <v>1254</v>
      </c>
      <c r="B65" s="26" t="s">
        <v>1255</v>
      </c>
      <c r="C65" s="175" t="s">
        <v>1253</v>
      </c>
      <c r="D65" s="15" t="s">
        <v>1256</v>
      </c>
      <c r="E65" s="115"/>
      <c r="F65" s="15">
        <v>2</v>
      </c>
      <c r="G65" s="61" t="s">
        <v>1257</v>
      </c>
      <c r="H65" s="15">
        <v>13333</v>
      </c>
    </row>
    <row r="66" spans="1:8" ht="12.75">
      <c r="A66" s="23" t="s">
        <v>1223</v>
      </c>
      <c r="B66" s="171" t="s">
        <v>1255</v>
      </c>
      <c r="C66" s="175" t="s">
        <v>1258</v>
      </c>
      <c r="D66" s="15" t="s">
        <v>1259</v>
      </c>
      <c r="E66" s="115"/>
      <c r="F66" s="15">
        <v>1</v>
      </c>
      <c r="G66" s="61" t="s">
        <v>1257</v>
      </c>
      <c r="H66" s="15">
        <v>6666</v>
      </c>
    </row>
    <row r="67" spans="1:8" ht="12.75">
      <c r="A67" s="23" t="s">
        <v>1223</v>
      </c>
      <c r="B67" s="171" t="s">
        <v>1255</v>
      </c>
      <c r="C67" s="175" t="s">
        <v>1260</v>
      </c>
      <c r="D67" s="15" t="s">
        <v>1261</v>
      </c>
      <c r="E67" s="115"/>
      <c r="F67" s="15">
        <v>2</v>
      </c>
      <c r="G67" s="61" t="s">
        <v>1257</v>
      </c>
      <c r="H67" s="15">
        <v>13333</v>
      </c>
    </row>
    <row r="68" spans="1:8" ht="12.75">
      <c r="A68" s="23" t="s">
        <v>1262</v>
      </c>
      <c r="B68" s="171" t="s">
        <v>1263</v>
      </c>
      <c r="C68" s="175" t="s">
        <v>1264</v>
      </c>
      <c r="D68" s="61">
        <v>91000</v>
      </c>
      <c r="E68" s="115"/>
      <c r="F68" s="15">
        <v>1</v>
      </c>
      <c r="G68" s="61">
        <v>200000</v>
      </c>
      <c r="H68" s="15">
        <v>8333</v>
      </c>
    </row>
    <row r="69" spans="1:8" ht="12.75">
      <c r="A69" s="23" t="s">
        <v>1262</v>
      </c>
      <c r="B69" s="171" t="s">
        <v>1263</v>
      </c>
      <c r="C69" s="175" t="s">
        <v>1265</v>
      </c>
      <c r="D69" s="61">
        <v>91000</v>
      </c>
      <c r="E69" s="115"/>
      <c r="F69" s="15">
        <v>0.5</v>
      </c>
      <c r="G69" s="61">
        <v>100000</v>
      </c>
      <c r="H69" s="15">
        <v>4166</v>
      </c>
    </row>
    <row r="70" spans="1:8" ht="12.75">
      <c r="A70" s="23" t="s">
        <v>1266</v>
      </c>
      <c r="B70" s="26" t="s">
        <v>1267</v>
      </c>
      <c r="C70" s="175" t="s">
        <v>1268</v>
      </c>
      <c r="D70" s="15" t="s">
        <v>1269</v>
      </c>
      <c r="E70" s="115"/>
      <c r="F70" s="15">
        <v>0.5</v>
      </c>
      <c r="G70" s="61" t="s">
        <v>1270</v>
      </c>
      <c r="H70" s="15">
        <v>4166</v>
      </c>
    </row>
    <row r="71" spans="1:8" ht="12.75">
      <c r="A71" s="23" t="s">
        <v>1271</v>
      </c>
      <c r="B71" s="171" t="s">
        <v>1272</v>
      </c>
      <c r="C71" s="175" t="s">
        <v>1273</v>
      </c>
      <c r="D71" s="61">
        <v>374062</v>
      </c>
      <c r="E71" s="115"/>
      <c r="F71" s="15">
        <v>1</v>
      </c>
      <c r="G71" s="61">
        <v>469800</v>
      </c>
      <c r="H71" s="15">
        <v>19575</v>
      </c>
    </row>
    <row r="72" spans="1:8" ht="12.75">
      <c r="A72" s="23" t="s">
        <v>1274</v>
      </c>
      <c r="B72" s="26" t="s">
        <v>1275</v>
      </c>
      <c r="C72" s="175" t="s">
        <v>1276</v>
      </c>
      <c r="D72" s="15" t="s">
        <v>1269</v>
      </c>
      <c r="E72" s="115"/>
      <c r="F72" s="15">
        <v>3</v>
      </c>
      <c r="G72" s="61"/>
      <c r="H72" s="15"/>
    </row>
    <row r="73" spans="1:8" ht="12.75">
      <c r="A73" s="23" t="s">
        <v>1277</v>
      </c>
      <c r="B73" s="117" t="s">
        <v>1278</v>
      </c>
      <c r="C73" s="178" t="s">
        <v>1279</v>
      </c>
      <c r="D73" s="15"/>
      <c r="E73" s="15"/>
      <c r="F73" s="15" t="s">
        <v>1244</v>
      </c>
      <c r="G73" s="61"/>
      <c r="H73" s="15"/>
    </row>
    <row r="74" spans="1:8" ht="12.75">
      <c r="A74" s="23" t="s">
        <v>1280</v>
      </c>
      <c r="B74" s="122" t="s">
        <v>1281</v>
      </c>
      <c r="C74" s="178" t="s">
        <v>1282</v>
      </c>
      <c r="D74" s="61" t="s">
        <v>1283</v>
      </c>
      <c r="E74" s="15"/>
      <c r="F74" s="15">
        <v>2</v>
      </c>
      <c r="G74" s="61" t="s">
        <v>1284</v>
      </c>
      <c r="H74" s="15">
        <v>1250</v>
      </c>
    </row>
    <row r="75" spans="1:8" ht="15.75">
      <c r="A75" s="23" t="s">
        <v>1236</v>
      </c>
      <c r="B75" s="179" t="s">
        <v>1278</v>
      </c>
      <c r="C75" s="178" t="s">
        <v>1285</v>
      </c>
      <c r="D75" s="61">
        <v>15000</v>
      </c>
      <c r="E75" s="15"/>
      <c r="F75" s="15">
        <v>1</v>
      </c>
      <c r="G75" s="61">
        <v>85000</v>
      </c>
      <c r="H75" s="15">
        <v>3541</v>
      </c>
    </row>
    <row r="76" spans="1:8" ht="12.75">
      <c r="A76" s="23" t="s">
        <v>1286</v>
      </c>
      <c r="B76" s="117" t="s">
        <v>1287</v>
      </c>
      <c r="C76" s="178" t="s">
        <v>1288</v>
      </c>
      <c r="D76" s="61">
        <v>115900</v>
      </c>
      <c r="E76" s="15"/>
      <c r="F76" s="15">
        <v>0.3</v>
      </c>
      <c r="G76" s="61">
        <v>240000</v>
      </c>
      <c r="H76" s="15">
        <v>3333</v>
      </c>
    </row>
    <row r="77" spans="1:8" ht="12.75">
      <c r="A77" s="23" t="s">
        <v>1289</v>
      </c>
      <c r="B77" s="117" t="s">
        <v>1290</v>
      </c>
      <c r="C77" s="178" t="s">
        <v>1291</v>
      </c>
      <c r="D77" s="15" t="s">
        <v>1292</v>
      </c>
      <c r="E77" s="15"/>
      <c r="F77" s="15">
        <v>2</v>
      </c>
      <c r="G77" s="61">
        <v>120000</v>
      </c>
      <c r="H77" s="15">
        <v>10000</v>
      </c>
    </row>
    <row r="78" spans="1:8" ht="12.75">
      <c r="A78" s="23" t="s">
        <v>1293</v>
      </c>
      <c r="B78" s="117" t="s">
        <v>1294</v>
      </c>
      <c r="C78" s="178" t="s">
        <v>1295</v>
      </c>
      <c r="D78" s="15" t="s">
        <v>1296</v>
      </c>
      <c r="E78" s="15"/>
      <c r="F78" s="15">
        <v>1.5</v>
      </c>
      <c r="G78" s="61">
        <v>109000</v>
      </c>
      <c r="H78" s="15">
        <v>6812</v>
      </c>
    </row>
    <row r="79" spans="1:8" ht="12.75">
      <c r="A79" s="23" t="s">
        <v>1297</v>
      </c>
      <c r="B79" s="122" t="s">
        <v>1298</v>
      </c>
      <c r="C79" s="178" t="s">
        <v>1299</v>
      </c>
      <c r="D79" s="61" t="s">
        <v>1300</v>
      </c>
      <c r="E79" s="15"/>
      <c r="F79" s="15">
        <v>2</v>
      </c>
      <c r="G79" s="61">
        <v>42000</v>
      </c>
      <c r="H79" s="15">
        <v>3500</v>
      </c>
    </row>
    <row r="80" spans="1:8" ht="12.75">
      <c r="A80" s="23" t="s">
        <v>1301</v>
      </c>
      <c r="B80" s="117" t="s">
        <v>1302</v>
      </c>
      <c r="C80" s="178" t="s">
        <v>1303</v>
      </c>
      <c r="D80" s="61" t="s">
        <v>1269</v>
      </c>
      <c r="E80" s="15"/>
      <c r="F80" s="15">
        <v>2</v>
      </c>
      <c r="G80" s="61"/>
      <c r="H80" s="15"/>
    </row>
    <row r="81" spans="1:8" ht="12.75">
      <c r="A81" s="23" t="s">
        <v>1304</v>
      </c>
      <c r="B81" s="122" t="s">
        <v>1305</v>
      </c>
      <c r="C81" s="178" t="s">
        <v>1306</v>
      </c>
      <c r="D81" s="15" t="s">
        <v>1307</v>
      </c>
      <c r="E81" s="15"/>
      <c r="F81" s="15">
        <v>2</v>
      </c>
      <c r="G81" s="61">
        <v>40000</v>
      </c>
      <c r="H81" s="15">
        <v>3333</v>
      </c>
    </row>
    <row r="82" spans="1:8" ht="12.75">
      <c r="A82" s="23" t="s">
        <v>1308</v>
      </c>
      <c r="B82" s="117" t="s">
        <v>1309</v>
      </c>
      <c r="C82" s="178" t="s">
        <v>1310</v>
      </c>
      <c r="D82" s="15" t="s">
        <v>1311</v>
      </c>
      <c r="E82" s="15"/>
      <c r="F82" s="15">
        <v>1.5</v>
      </c>
      <c r="G82" s="61"/>
      <c r="H82" s="15"/>
    </row>
    <row r="83" spans="1:8" ht="12.75">
      <c r="A83" s="23" t="s">
        <v>1312</v>
      </c>
      <c r="B83" s="117" t="s">
        <v>1313</v>
      </c>
      <c r="C83" s="178" t="s">
        <v>1314</v>
      </c>
      <c r="D83" s="15" t="s">
        <v>1269</v>
      </c>
      <c r="E83" s="15"/>
      <c r="F83" s="15">
        <v>1</v>
      </c>
      <c r="G83" s="61">
        <v>69500</v>
      </c>
      <c r="H83" s="15">
        <v>2895</v>
      </c>
    </row>
    <row r="84" spans="1:8" ht="12.75">
      <c r="A84" s="23" t="s">
        <v>1315</v>
      </c>
      <c r="B84" s="117" t="s">
        <v>1316</v>
      </c>
      <c r="C84" s="178" t="s">
        <v>1317</v>
      </c>
      <c r="D84" s="61">
        <v>133000</v>
      </c>
      <c r="E84" s="61">
        <v>594000</v>
      </c>
      <c r="F84" s="15">
        <v>1</v>
      </c>
      <c r="G84" s="61">
        <v>195000</v>
      </c>
      <c r="H84" s="61">
        <v>8125</v>
      </c>
    </row>
    <row r="85" spans="1:8" ht="12.75">
      <c r="A85" s="16"/>
      <c r="B85" s="13" t="s">
        <v>566</v>
      </c>
      <c r="C85" s="17"/>
      <c r="D85" s="17">
        <f>SUM(D7:D84)</f>
        <v>2209162</v>
      </c>
      <c r="E85" s="17">
        <f>SUM(E8:E84)</f>
        <v>2243000</v>
      </c>
      <c r="F85" s="17">
        <f>SUM(F7:F84)</f>
        <v>136.75</v>
      </c>
      <c r="G85" s="17"/>
      <c r="H85" s="17">
        <f>SUM(H7:H84)</f>
        <v>304789</v>
      </c>
    </row>
    <row r="87" spans="1:8" ht="15.75">
      <c r="A87" s="7" t="s">
        <v>546</v>
      </c>
      <c r="B87" s="4"/>
      <c r="C87" s="4"/>
      <c r="D87" s="4"/>
      <c r="E87" s="4"/>
      <c r="F87" s="4"/>
      <c r="G87" s="4"/>
      <c r="H87" s="4"/>
    </row>
    <row r="88" spans="1:8" ht="12.75">
      <c r="A88" s="12" t="s">
        <v>549</v>
      </c>
      <c r="B88" s="13" t="s">
        <v>550</v>
      </c>
      <c r="C88" s="13" t="s">
        <v>551</v>
      </c>
      <c r="D88" s="13"/>
      <c r="E88" s="34" t="s">
        <v>579</v>
      </c>
      <c r="F88" s="13" t="s">
        <v>557</v>
      </c>
      <c r="G88" s="13" t="s">
        <v>556</v>
      </c>
      <c r="H88" s="13" t="s">
        <v>558</v>
      </c>
    </row>
    <row r="89" spans="1:8" s="11" customFormat="1" ht="12.75">
      <c r="A89" s="18" t="s">
        <v>1318</v>
      </c>
      <c r="B89" s="18" t="s">
        <v>1319</v>
      </c>
      <c r="C89" s="18" t="s">
        <v>1320</v>
      </c>
      <c r="D89" s="18"/>
      <c r="E89" s="18">
        <v>120000</v>
      </c>
      <c r="F89" s="18">
        <v>120</v>
      </c>
      <c r="G89" s="18">
        <v>30</v>
      </c>
      <c r="H89" s="15">
        <f>G89*F89</f>
        <v>3600</v>
      </c>
    </row>
    <row r="90" spans="1:8" ht="12.75">
      <c r="A90" s="18"/>
      <c r="B90" s="18"/>
      <c r="C90" s="18"/>
      <c r="D90" s="18"/>
      <c r="E90" s="18"/>
      <c r="F90" s="18"/>
      <c r="G90" s="18"/>
      <c r="H90" s="18"/>
    </row>
    <row r="91" spans="1:8" ht="12.75">
      <c r="A91" s="18"/>
      <c r="B91" s="18"/>
      <c r="C91" s="18"/>
      <c r="D91" s="18"/>
      <c r="E91" s="18"/>
      <c r="F91" s="18"/>
      <c r="G91" s="18"/>
      <c r="H91" s="18"/>
    </row>
    <row r="92" spans="1:8" ht="12.75">
      <c r="A92" s="19"/>
      <c r="B92" s="18"/>
      <c r="C92" s="18"/>
      <c r="D92" s="18"/>
      <c r="E92" s="18"/>
      <c r="F92" s="18"/>
      <c r="G92" s="18"/>
      <c r="H92" s="18"/>
    </row>
    <row r="93" spans="1:8" ht="12.75">
      <c r="A93" s="19"/>
      <c r="B93" s="18"/>
      <c r="C93" s="18"/>
      <c r="D93" s="18"/>
      <c r="E93" s="18"/>
      <c r="F93" s="18"/>
      <c r="G93" s="18"/>
      <c r="H93" s="18"/>
    </row>
    <row r="94" spans="1:8" ht="12.75">
      <c r="A94" s="16"/>
      <c r="B94" s="13" t="s">
        <v>566</v>
      </c>
      <c r="C94" s="17"/>
      <c r="D94" s="17"/>
      <c r="E94" s="17">
        <f>SUM(E89:E93)</f>
        <v>120000</v>
      </c>
      <c r="F94" s="17">
        <f>SUM(F89:F93)</f>
        <v>120</v>
      </c>
      <c r="G94" s="17">
        <f>SUM(G89:G93)</f>
        <v>30</v>
      </c>
      <c r="H94" s="17">
        <f>SUM(H89:H93)</f>
        <v>3600</v>
      </c>
    </row>
    <row r="95" spans="1:8" ht="12.75">
      <c r="A95" s="10"/>
      <c r="B95" s="11"/>
      <c r="C95" s="11"/>
      <c r="D95" s="11"/>
      <c r="E95" s="11"/>
      <c r="F95" s="11"/>
      <c r="G95" s="11"/>
      <c r="H95" s="11"/>
    </row>
    <row r="96" spans="1:8" ht="15.75">
      <c r="A96" s="7" t="s">
        <v>547</v>
      </c>
      <c r="B96" s="4"/>
      <c r="C96" s="4"/>
      <c r="D96" s="4"/>
      <c r="E96" s="4"/>
      <c r="F96" s="4"/>
      <c r="G96" s="4"/>
      <c r="H96" s="4"/>
    </row>
    <row r="97" spans="1:8" ht="12.75">
      <c r="A97" s="12" t="s">
        <v>549</v>
      </c>
      <c r="B97" s="13" t="s">
        <v>550</v>
      </c>
      <c r="C97" s="13" t="s">
        <v>551</v>
      </c>
      <c r="D97" s="13"/>
      <c r="E97" s="34" t="s">
        <v>580</v>
      </c>
      <c r="F97" s="13" t="s">
        <v>557</v>
      </c>
      <c r="G97" s="13" t="s">
        <v>556</v>
      </c>
      <c r="H97" s="13" t="s">
        <v>558</v>
      </c>
    </row>
    <row r="98" spans="1:8" ht="12.75">
      <c r="A98" s="20"/>
      <c r="B98" s="21"/>
      <c r="C98" s="21"/>
      <c r="D98" s="21"/>
      <c r="E98" s="21"/>
      <c r="F98" s="21"/>
      <c r="G98" s="21"/>
      <c r="H98" s="21"/>
    </row>
    <row r="99" spans="1:8" ht="12.75">
      <c r="A99" s="20"/>
      <c r="B99" s="21"/>
      <c r="C99" s="21"/>
      <c r="D99" s="21"/>
      <c r="E99" s="21"/>
      <c r="F99" s="21"/>
      <c r="G99" s="21"/>
      <c r="H99" s="21"/>
    </row>
    <row r="100" spans="1:8" ht="12.75">
      <c r="A100" s="20"/>
      <c r="B100" s="21"/>
      <c r="C100" s="21"/>
      <c r="D100" s="21"/>
      <c r="E100" s="21"/>
      <c r="F100" s="21"/>
      <c r="G100" s="21"/>
      <c r="H100" s="21"/>
    </row>
    <row r="101" spans="1:8" ht="12.75">
      <c r="A101" s="22"/>
      <c r="B101" s="21"/>
      <c r="C101" s="21"/>
      <c r="D101" s="21"/>
      <c r="E101" s="21"/>
      <c r="F101" s="21"/>
      <c r="G101" s="21"/>
      <c r="H101" s="21"/>
    </row>
    <row r="102" spans="1:8" ht="12.75">
      <c r="A102" s="22"/>
      <c r="B102" s="21"/>
      <c r="C102" s="21"/>
      <c r="D102" s="21"/>
      <c r="E102" s="21"/>
      <c r="F102" s="21"/>
      <c r="G102" s="21"/>
      <c r="H102" s="21"/>
    </row>
    <row r="103" spans="1:8" ht="12.75">
      <c r="A103" s="16"/>
      <c r="B103" s="13" t="s">
        <v>566</v>
      </c>
      <c r="C103" s="17"/>
      <c r="D103" s="17"/>
      <c r="E103" s="17"/>
      <c r="F103" s="17"/>
      <c r="G103" s="17"/>
      <c r="H103" s="17"/>
    </row>
    <row r="105" spans="1:8" ht="15.75">
      <c r="A105" s="7" t="s">
        <v>548</v>
      </c>
      <c r="B105" s="4"/>
      <c r="C105" s="4"/>
      <c r="D105" s="4"/>
      <c r="E105" s="4"/>
      <c r="F105" s="4"/>
      <c r="G105" s="4"/>
      <c r="H105" s="4"/>
    </row>
    <row r="106" spans="1:8" ht="12.75">
      <c r="A106" s="12" t="s">
        <v>549</v>
      </c>
      <c r="B106" s="13" t="s">
        <v>550</v>
      </c>
      <c r="C106" s="13" t="s">
        <v>551</v>
      </c>
      <c r="D106" s="13" t="s">
        <v>973</v>
      </c>
      <c r="E106" s="13" t="s">
        <v>561</v>
      </c>
      <c r="F106" s="13" t="s">
        <v>560</v>
      </c>
      <c r="G106" s="13" t="s">
        <v>559</v>
      </c>
      <c r="H106" s="13" t="s">
        <v>558</v>
      </c>
    </row>
    <row r="107" spans="1:8" ht="12.75">
      <c r="A107" s="23">
        <v>38718</v>
      </c>
      <c r="B107" s="15" t="s">
        <v>974</v>
      </c>
      <c r="C107" s="15" t="s">
        <v>975</v>
      </c>
      <c r="E107" s="15"/>
      <c r="F107" s="15"/>
      <c r="G107" s="15"/>
      <c r="H107" s="15"/>
    </row>
    <row r="108" spans="1:8" ht="12.75">
      <c r="A108" s="23">
        <v>38749</v>
      </c>
      <c r="B108" s="15" t="s">
        <v>974</v>
      </c>
      <c r="C108" s="15"/>
      <c r="D108" s="15">
        <v>421</v>
      </c>
      <c r="E108" s="15"/>
      <c r="F108" s="15"/>
      <c r="G108" s="15">
        <v>0.1</v>
      </c>
      <c r="H108" s="15">
        <f>G108*D108</f>
        <v>42.1</v>
      </c>
    </row>
    <row r="109" spans="1:8" ht="12.75">
      <c r="A109" s="14" t="s">
        <v>562</v>
      </c>
      <c r="B109" s="15" t="s">
        <v>974</v>
      </c>
      <c r="C109" s="15"/>
      <c r="D109" s="15">
        <v>380</v>
      </c>
      <c r="E109" s="15"/>
      <c r="F109" s="15"/>
      <c r="G109" s="15">
        <v>0.1</v>
      </c>
      <c r="H109" s="15">
        <f aca="true" t="shared" si="1" ref="H109:H118">G109*D109</f>
        <v>38</v>
      </c>
    </row>
    <row r="110" spans="1:8" ht="12.75">
      <c r="A110" s="23">
        <v>38808</v>
      </c>
      <c r="B110" s="15" t="s">
        <v>974</v>
      </c>
      <c r="C110" s="15"/>
      <c r="D110" s="15">
        <v>322</v>
      </c>
      <c r="E110" s="15"/>
      <c r="F110" s="15"/>
      <c r="G110" s="15">
        <v>0.1</v>
      </c>
      <c r="H110" s="15">
        <f t="shared" si="1"/>
        <v>32.2</v>
      </c>
    </row>
    <row r="111" spans="1:8" ht="12.75">
      <c r="A111" s="14" t="s">
        <v>563</v>
      </c>
      <c r="B111" s="15" t="s">
        <v>974</v>
      </c>
      <c r="C111" s="15"/>
      <c r="D111" s="15">
        <v>470</v>
      </c>
      <c r="E111" s="15"/>
      <c r="F111" s="15"/>
      <c r="G111" s="15">
        <v>0.1</v>
      </c>
      <c r="H111" s="15">
        <f t="shared" si="1"/>
        <v>47</v>
      </c>
    </row>
    <row r="112" spans="1:8" ht="12.75">
      <c r="A112" s="23">
        <v>38869</v>
      </c>
      <c r="B112" s="15" t="s">
        <v>974</v>
      </c>
      <c r="C112" s="15"/>
      <c r="D112" s="15">
        <v>223</v>
      </c>
      <c r="E112" s="15"/>
      <c r="F112" s="15"/>
      <c r="G112" s="15">
        <v>0.1</v>
      </c>
      <c r="H112" s="15">
        <f t="shared" si="1"/>
        <v>22.3</v>
      </c>
    </row>
    <row r="113" spans="1:8" ht="12.75">
      <c r="A113" s="23">
        <v>38899</v>
      </c>
      <c r="B113" s="15" t="s">
        <v>974</v>
      </c>
      <c r="C113" s="15"/>
      <c r="D113" s="15">
        <v>185</v>
      </c>
      <c r="E113" s="15"/>
      <c r="F113" s="15"/>
      <c r="G113" s="15">
        <v>0.1</v>
      </c>
      <c r="H113" s="15">
        <f t="shared" si="1"/>
        <v>18.5</v>
      </c>
    </row>
    <row r="114" spans="1:8" ht="12.75">
      <c r="A114" s="23">
        <v>38930</v>
      </c>
      <c r="B114" s="15" t="s">
        <v>974</v>
      </c>
      <c r="C114" s="15"/>
      <c r="D114" s="15">
        <v>357</v>
      </c>
      <c r="E114" s="15"/>
      <c r="F114" s="15"/>
      <c r="G114" s="15">
        <v>0.1</v>
      </c>
      <c r="H114" s="15">
        <f t="shared" si="1"/>
        <v>35.7</v>
      </c>
    </row>
    <row r="115" spans="1:8" ht="12.75">
      <c r="A115" s="23">
        <v>38961</v>
      </c>
      <c r="B115" s="15" t="s">
        <v>974</v>
      </c>
      <c r="C115" s="15"/>
      <c r="D115" s="15">
        <v>351</v>
      </c>
      <c r="E115" s="15"/>
      <c r="F115" s="15"/>
      <c r="G115" s="15">
        <v>0.1</v>
      </c>
      <c r="H115" s="15">
        <f t="shared" si="1"/>
        <v>35.1</v>
      </c>
    </row>
    <row r="116" spans="1:8" ht="12.75">
      <c r="A116" s="14" t="s">
        <v>564</v>
      </c>
      <c r="B116" s="15" t="s">
        <v>974</v>
      </c>
      <c r="C116" s="15" t="s">
        <v>976</v>
      </c>
      <c r="D116" s="15">
        <v>215</v>
      </c>
      <c r="E116" s="15"/>
      <c r="F116" s="15"/>
      <c r="G116" s="15">
        <v>0.1</v>
      </c>
      <c r="H116" s="15">
        <f t="shared" si="1"/>
        <v>21.5</v>
      </c>
    </row>
    <row r="117" spans="1:8" ht="12.75">
      <c r="A117" s="23">
        <v>39022</v>
      </c>
      <c r="B117" s="15" t="s">
        <v>974</v>
      </c>
      <c r="C117" s="15"/>
      <c r="D117" s="15">
        <v>132</v>
      </c>
      <c r="E117" s="15"/>
      <c r="F117" s="15"/>
      <c r="G117" s="15">
        <v>0.1</v>
      </c>
      <c r="H117" s="15">
        <f t="shared" si="1"/>
        <v>13.200000000000001</v>
      </c>
    </row>
    <row r="118" spans="1:8" ht="12.75">
      <c r="A118" s="14" t="s">
        <v>565</v>
      </c>
      <c r="B118" s="15" t="s">
        <v>974</v>
      </c>
      <c r="C118" s="15"/>
      <c r="D118" s="15"/>
      <c r="E118" s="15"/>
      <c r="F118" s="15"/>
      <c r="G118" s="15">
        <v>0.1</v>
      </c>
      <c r="H118" s="15">
        <f t="shared" si="1"/>
        <v>0</v>
      </c>
    </row>
    <row r="119" spans="1:8" ht="12.75">
      <c r="A119" s="23">
        <v>39083</v>
      </c>
      <c r="B119" s="15" t="s">
        <v>974</v>
      </c>
      <c r="C119" s="15" t="s">
        <v>975</v>
      </c>
      <c r="D119">
        <v>170</v>
      </c>
      <c r="E119" s="15"/>
      <c r="F119" s="15"/>
      <c r="G119" s="15"/>
      <c r="H119" s="15"/>
    </row>
    <row r="120" spans="1:8" ht="12.75">
      <c r="A120" s="23">
        <v>39114</v>
      </c>
      <c r="B120" s="15" t="s">
        <v>974</v>
      </c>
      <c r="C120" s="15"/>
      <c r="D120" s="15">
        <v>191</v>
      </c>
      <c r="E120" s="15"/>
      <c r="F120" s="15"/>
      <c r="G120" s="15">
        <v>0.1</v>
      </c>
      <c r="H120" s="15">
        <f>G120*D120</f>
        <v>19.1</v>
      </c>
    </row>
    <row r="121" spans="1:8" ht="12.75">
      <c r="A121" s="23">
        <v>39142</v>
      </c>
      <c r="B121" s="15" t="s">
        <v>974</v>
      </c>
      <c r="C121" s="15"/>
      <c r="D121" s="15">
        <v>173</v>
      </c>
      <c r="E121" s="15"/>
      <c r="F121" s="15"/>
      <c r="G121" s="15">
        <v>0.1</v>
      </c>
      <c r="H121" s="15">
        <f>G121*D121</f>
        <v>17.3</v>
      </c>
    </row>
    <row r="122" spans="1:8" ht="12.75">
      <c r="A122" s="23">
        <v>39173</v>
      </c>
      <c r="B122" s="15" t="s">
        <v>974</v>
      </c>
      <c r="C122" s="15"/>
      <c r="D122" s="15">
        <v>95</v>
      </c>
      <c r="E122" s="15"/>
      <c r="F122" s="15"/>
      <c r="G122" s="15">
        <v>0.1</v>
      </c>
      <c r="H122" s="15">
        <f>G122*D122</f>
        <v>9.5</v>
      </c>
    </row>
    <row r="123" spans="1:8" ht="12.75">
      <c r="A123" s="23">
        <v>39203</v>
      </c>
      <c r="B123" s="15" t="s">
        <v>974</v>
      </c>
      <c r="C123" s="15"/>
      <c r="D123" s="15">
        <v>133</v>
      </c>
      <c r="E123" s="15"/>
      <c r="F123" s="15"/>
      <c r="G123" s="15">
        <v>0.1</v>
      </c>
      <c r="H123" s="15">
        <f>G123*D123</f>
        <v>13.3</v>
      </c>
    </row>
    <row r="124" spans="1:8" ht="12.75">
      <c r="A124" s="23">
        <v>39234</v>
      </c>
      <c r="B124" s="15" t="s">
        <v>974</v>
      </c>
      <c r="C124" s="15"/>
      <c r="D124" s="15">
        <v>121</v>
      </c>
      <c r="E124" s="15"/>
      <c r="F124" s="15"/>
      <c r="G124" s="15">
        <v>0.1</v>
      </c>
      <c r="H124" s="15">
        <f>G124*D124</f>
        <v>12.100000000000001</v>
      </c>
    </row>
    <row r="125" spans="1:8" ht="12.75">
      <c r="A125" s="23" t="s">
        <v>1361</v>
      </c>
      <c r="B125" s="15" t="s">
        <v>974</v>
      </c>
      <c r="C125" s="15"/>
      <c r="D125" s="130">
        <v>153</v>
      </c>
      <c r="E125" s="15"/>
      <c r="F125" s="15"/>
      <c r="G125" s="15">
        <v>0.1</v>
      </c>
      <c r="H125" s="15">
        <f>G125*D126</f>
        <v>17.400000000000002</v>
      </c>
    </row>
    <row r="126" spans="1:8" ht="12.75">
      <c r="A126" s="23" t="s">
        <v>1362</v>
      </c>
      <c r="B126" s="15" t="s">
        <v>974</v>
      </c>
      <c r="C126" s="15"/>
      <c r="D126" s="15">
        <v>174</v>
      </c>
      <c r="E126" s="15"/>
      <c r="F126" s="15"/>
      <c r="G126" s="15">
        <v>0.1</v>
      </c>
      <c r="H126" s="15">
        <f>G126*D127</f>
        <v>24.200000000000003</v>
      </c>
    </row>
    <row r="127" spans="1:8" ht="12.75">
      <c r="A127" s="23" t="s">
        <v>1363</v>
      </c>
      <c r="B127" s="15" t="s">
        <v>974</v>
      </c>
      <c r="C127" s="15"/>
      <c r="D127" s="15">
        <v>242</v>
      </c>
      <c r="E127" s="15"/>
      <c r="F127" s="15"/>
      <c r="G127" s="15">
        <v>0.1</v>
      </c>
      <c r="H127" s="15">
        <f>G127*D128</f>
        <v>37.2</v>
      </c>
    </row>
    <row r="128" spans="1:8" ht="12.75">
      <c r="A128" s="23" t="s">
        <v>1364</v>
      </c>
      <c r="B128" s="15" t="s">
        <v>974</v>
      </c>
      <c r="C128" s="15"/>
      <c r="D128" s="15">
        <v>372</v>
      </c>
      <c r="E128" s="15"/>
      <c r="F128" s="15"/>
      <c r="G128" s="15">
        <v>0.1</v>
      </c>
      <c r="H128" s="15">
        <f>G128*D129</f>
        <v>41.300000000000004</v>
      </c>
    </row>
    <row r="129" spans="1:8" ht="12.75">
      <c r="A129" s="23" t="s">
        <v>1365</v>
      </c>
      <c r="B129" s="15" t="s">
        <v>974</v>
      </c>
      <c r="C129" s="15"/>
      <c r="D129" s="15">
        <v>413</v>
      </c>
      <c r="E129" s="15"/>
      <c r="F129" s="15"/>
      <c r="G129" s="15">
        <v>0.1</v>
      </c>
      <c r="H129" s="15">
        <f>G129*D130</f>
        <v>58.300000000000004</v>
      </c>
    </row>
    <row r="130" spans="1:8" ht="12.75">
      <c r="A130" s="23" t="s">
        <v>1366</v>
      </c>
      <c r="B130" s="15" t="s">
        <v>974</v>
      </c>
      <c r="C130" s="15"/>
      <c r="D130" s="15">
        <v>583</v>
      </c>
      <c r="E130" s="15"/>
      <c r="F130" s="15"/>
      <c r="G130" s="15">
        <v>0.1</v>
      </c>
      <c r="H130" s="15">
        <f>G130*D130</f>
        <v>58.300000000000004</v>
      </c>
    </row>
    <row r="131" spans="1:8" ht="12.75">
      <c r="A131" s="23">
        <v>39448</v>
      </c>
      <c r="B131" s="15" t="s">
        <v>974</v>
      </c>
      <c r="C131" s="185" t="s">
        <v>975</v>
      </c>
      <c r="D131" s="48">
        <v>690</v>
      </c>
      <c r="E131" s="15"/>
      <c r="F131" s="15"/>
      <c r="G131" s="15"/>
      <c r="H131" s="15"/>
    </row>
    <row r="132" spans="1:8" ht="12.75">
      <c r="A132" s="23">
        <v>39479</v>
      </c>
      <c r="B132" s="15" t="s">
        <v>974</v>
      </c>
      <c r="C132" s="185"/>
      <c r="D132" s="15">
        <v>1258</v>
      </c>
      <c r="E132" s="15"/>
      <c r="F132" s="15"/>
      <c r="G132" s="15"/>
      <c r="H132" s="15"/>
    </row>
    <row r="133" spans="1:8" ht="12.75">
      <c r="A133" s="23">
        <v>39508</v>
      </c>
      <c r="B133" s="15" t="s">
        <v>974</v>
      </c>
      <c r="C133" s="185"/>
      <c r="D133" s="48">
        <v>1886</v>
      </c>
      <c r="E133" s="15"/>
      <c r="F133" s="15"/>
      <c r="G133" s="15"/>
      <c r="H133" s="15"/>
    </row>
    <row r="134" spans="1:8" ht="12.75">
      <c r="A134" s="23">
        <v>39539</v>
      </c>
      <c r="B134" s="15" t="s">
        <v>974</v>
      </c>
      <c r="C134" s="185"/>
      <c r="D134" s="48">
        <v>1732</v>
      </c>
      <c r="E134" s="15"/>
      <c r="F134" s="15"/>
      <c r="G134" s="15"/>
      <c r="H134" s="15"/>
    </row>
    <row r="135" spans="1:8" ht="12.75">
      <c r="A135" s="23">
        <v>39569</v>
      </c>
      <c r="B135" s="15" t="s">
        <v>974</v>
      </c>
      <c r="C135" s="185"/>
      <c r="D135" s="48">
        <v>1943</v>
      </c>
      <c r="E135" s="15"/>
      <c r="F135" s="15"/>
      <c r="G135" s="15"/>
      <c r="H135" s="15"/>
    </row>
    <row r="136" spans="1:8" ht="12.75">
      <c r="A136" s="23">
        <v>39600</v>
      </c>
      <c r="B136" s="15" t="s">
        <v>974</v>
      </c>
      <c r="C136" s="185"/>
      <c r="D136" s="48">
        <v>1832</v>
      </c>
      <c r="E136" s="15"/>
      <c r="F136" s="15"/>
      <c r="G136" s="15"/>
      <c r="H136" s="15"/>
    </row>
    <row r="137" spans="1:8" ht="12.75">
      <c r="A137" s="23">
        <v>39630</v>
      </c>
      <c r="B137" s="15" t="s">
        <v>974</v>
      </c>
      <c r="C137" s="185"/>
      <c r="D137" s="48">
        <v>1680</v>
      </c>
      <c r="E137" s="15"/>
      <c r="F137" s="15"/>
      <c r="G137" s="15"/>
      <c r="H137" s="15"/>
    </row>
    <row r="138" spans="1:8" ht="12.75">
      <c r="A138" s="23">
        <v>39661</v>
      </c>
      <c r="B138" s="15" t="s">
        <v>974</v>
      </c>
      <c r="C138" s="185"/>
      <c r="D138" s="48">
        <v>1612</v>
      </c>
      <c r="E138" s="15"/>
      <c r="F138" s="15"/>
      <c r="G138" s="15"/>
      <c r="H138" s="15"/>
    </row>
    <row r="139" spans="1:8" ht="12.75">
      <c r="A139" s="23">
        <v>39692</v>
      </c>
      <c r="B139" s="15" t="s">
        <v>974</v>
      </c>
      <c r="C139" s="185"/>
      <c r="D139" s="48">
        <v>1753</v>
      </c>
      <c r="E139" s="15"/>
      <c r="F139" s="15"/>
      <c r="G139" s="15"/>
      <c r="H139" s="15"/>
    </row>
    <row r="140" spans="1:8" ht="12.75">
      <c r="A140" s="23">
        <v>39722</v>
      </c>
      <c r="B140" s="15" t="s">
        <v>974</v>
      </c>
      <c r="C140" s="185"/>
      <c r="D140" s="48">
        <v>1813</v>
      </c>
      <c r="E140" s="15"/>
      <c r="F140" s="15"/>
      <c r="G140" s="15"/>
      <c r="H140" s="15"/>
    </row>
    <row r="141" spans="1:8" ht="12.75">
      <c r="A141"/>
      <c r="D141" s="15"/>
      <c r="E141" s="15"/>
      <c r="F141" s="15"/>
      <c r="G141" s="15"/>
      <c r="H141" s="15"/>
    </row>
    <row r="142" spans="1:8" ht="12.75">
      <c r="A142" s="23"/>
      <c r="B142" s="15"/>
      <c r="C142" s="15"/>
      <c r="D142" s="15"/>
      <c r="E142" s="15"/>
      <c r="F142" s="15"/>
      <c r="G142" s="15"/>
      <c r="H142" s="15"/>
    </row>
    <row r="143" spans="1:8" ht="12.75">
      <c r="A143" s="23"/>
      <c r="B143" s="15"/>
      <c r="C143" s="15"/>
      <c r="D143" s="15"/>
      <c r="E143" s="15"/>
      <c r="F143" s="15"/>
      <c r="G143" s="15"/>
      <c r="H143" s="15"/>
    </row>
    <row r="144" spans="1:8" ht="12.75">
      <c r="A144" s="14"/>
      <c r="B144" s="15"/>
      <c r="C144" s="15"/>
      <c r="D144" s="15"/>
      <c r="E144" s="15"/>
      <c r="F144" s="15"/>
      <c r="G144" s="15"/>
      <c r="H144" s="15"/>
    </row>
    <row r="145" spans="1:8" ht="12.75">
      <c r="A145" s="14"/>
      <c r="B145" s="15"/>
      <c r="C145" s="15"/>
      <c r="D145" s="15"/>
      <c r="E145" s="15"/>
      <c r="F145" s="15"/>
      <c r="G145" s="15"/>
      <c r="H145" s="15"/>
    </row>
    <row r="146" spans="1:8" ht="12.75">
      <c r="A146" s="14"/>
      <c r="B146" s="15"/>
      <c r="C146" s="15"/>
      <c r="D146" s="15"/>
      <c r="E146" s="15"/>
      <c r="F146" s="15"/>
      <c r="G146" s="15"/>
      <c r="H146" s="15"/>
    </row>
    <row r="147" spans="1:8" ht="12.75">
      <c r="A147" s="16"/>
      <c r="B147" s="13" t="s">
        <v>566</v>
      </c>
      <c r="C147" s="17"/>
      <c r="D147" s="17">
        <f>SUM(D108:D140)</f>
        <v>22075</v>
      </c>
      <c r="E147" s="17"/>
      <c r="F147" s="17"/>
      <c r="G147" s="17"/>
      <c r="H147" s="17">
        <f>SUM(H108:H130)</f>
        <v>613.6</v>
      </c>
    </row>
  </sheetData>
  <hyperlinks>
    <hyperlink ref="B109" r:id="rId1" display="www.businessinfo.cz"/>
    <hyperlink ref="B110" r:id="rId2" display="www.digiweb.cz"/>
    <hyperlink ref="B111" r:id="rId3" display="www.finexpert.cz"/>
    <hyperlink ref="B112" r:id="rId4" display="www.mesec.cz"/>
    <hyperlink ref="B117" r:id="rId5" display="www.stavebni-forum.cz"/>
    <hyperlink ref="B51" r:id="rId6" display="www.businessinfo.cz"/>
    <hyperlink ref="B52" r:id="rId7" display="www.digiweb.cz"/>
    <hyperlink ref="B38" r:id="rId8" display="www.businessinfo.cz"/>
    <hyperlink ref="B39" r:id="rId9" display="www.digiweb.cz"/>
    <hyperlink ref="B40" r:id="rId10" display="www.finexpert.cz"/>
    <hyperlink ref="B41" r:id="rId11" display="www.mesec.cz"/>
    <hyperlink ref="B46" r:id="rId12" display="www.stavebni-forum.cz"/>
    <hyperlink ref="B53" r:id="rId13" display="www.datart.cz"/>
    <hyperlink ref="B65" r:id="rId14" display="www.ihned.cz"/>
    <hyperlink ref="B66" r:id="rId15" display="www.ihned.cz"/>
    <hyperlink ref="B67" r:id="rId16" display="www.ihned.cz"/>
    <hyperlink ref="B70" r:id="rId17" display="www.lidovky.cz"/>
    <hyperlink ref="B72" r:id="rId18" display="www.nazeleno.cz"/>
    <hyperlink ref="B74" r:id="rId19" display="www.spotrebice.cz"/>
    <hyperlink ref="B79" r:id="rId20" display="www.marianne.cz"/>
    <hyperlink ref="B81" r:id="rId21" display="www.imaterialy.sk"/>
  </hyperlinks>
  <printOptions/>
  <pageMargins left="0.5905511811023623" right="0.5905511811023623" top="0.5905511811023623" bottom="0.7874015748031497" header="0.5118110236220472" footer="0.5905511811023623"/>
  <pageSetup orientation="landscape" paperSize="9" r:id="rId22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4">
      <selection activeCell="B7" sqref="B7:B14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691</v>
      </c>
    </row>
    <row r="3" spans="1:2" ht="12.75">
      <c r="A3" s="186">
        <f ca="1">TODAY()</f>
        <v>39836</v>
      </c>
      <c r="B3" t="s">
        <v>1367</v>
      </c>
    </row>
    <row r="4" ht="12.75">
      <c r="A4" s="186"/>
    </row>
    <row r="5" s="4" customFormat="1" ht="15.75">
      <c r="A5" s="187" t="s">
        <v>545</v>
      </c>
    </row>
    <row r="6" spans="1:8" s="1" customFormat="1" ht="12.75">
      <c r="A6" s="188" t="s">
        <v>549</v>
      </c>
      <c r="B6" s="189" t="s">
        <v>550</v>
      </c>
      <c r="C6" s="189" t="s">
        <v>551</v>
      </c>
      <c r="D6" s="189" t="s">
        <v>552</v>
      </c>
      <c r="E6" s="189" t="s">
        <v>553</v>
      </c>
      <c r="F6" s="189" t="s">
        <v>554</v>
      </c>
      <c r="G6" s="189" t="s">
        <v>555</v>
      </c>
      <c r="H6" s="189" t="s">
        <v>558</v>
      </c>
    </row>
    <row r="7" spans="1:8" ht="25.5">
      <c r="A7" s="190" t="s">
        <v>1368</v>
      </c>
      <c r="B7" s="191" t="s">
        <v>1369</v>
      </c>
      <c r="C7" s="192" t="s">
        <v>1370</v>
      </c>
      <c r="D7" s="191"/>
      <c r="E7" s="193"/>
      <c r="F7" s="193"/>
      <c r="G7" s="193"/>
      <c r="H7" s="193"/>
    </row>
    <row r="8" ht="12.75">
      <c r="A8" s="186"/>
    </row>
    <row r="9" spans="1:8" ht="38.25">
      <c r="A9" s="190">
        <v>39457</v>
      </c>
      <c r="B9" s="191" t="s">
        <v>1371</v>
      </c>
      <c r="C9" s="192" t="s">
        <v>1372</v>
      </c>
      <c r="D9" s="191"/>
      <c r="E9" s="193"/>
      <c r="F9" s="193"/>
      <c r="G9" s="193"/>
      <c r="H9" s="193"/>
    </row>
    <row r="10" spans="1:8" ht="114.75">
      <c r="A10" s="190" t="s">
        <v>1373</v>
      </c>
      <c r="B10" s="194" t="s">
        <v>1374</v>
      </c>
      <c r="C10" t="s">
        <v>1375</v>
      </c>
      <c r="D10" s="191" t="s">
        <v>1376</v>
      </c>
      <c r="E10" s="193"/>
      <c r="F10" s="193"/>
      <c r="G10" s="193"/>
      <c r="H10" s="193"/>
    </row>
    <row r="11" spans="1:8" ht="51">
      <c r="A11" s="195">
        <v>39517</v>
      </c>
      <c r="B11" s="194" t="s">
        <v>1377</v>
      </c>
      <c r="C11" s="194" t="s">
        <v>1378</v>
      </c>
      <c r="D11" s="191" t="s">
        <v>1379</v>
      </c>
      <c r="E11" s="193"/>
      <c r="F11" s="193"/>
      <c r="G11" s="193"/>
      <c r="H11" s="193"/>
    </row>
    <row r="12" spans="1:8" ht="12.75">
      <c r="A12" s="195"/>
      <c r="B12" s="194" t="s">
        <v>1380</v>
      </c>
      <c r="C12" s="191" t="s">
        <v>1381</v>
      </c>
      <c r="D12" s="193"/>
      <c r="E12" s="193"/>
      <c r="F12" s="193"/>
      <c r="G12" s="193"/>
      <c r="H12" s="193"/>
    </row>
    <row r="13" spans="1:8" ht="12.75">
      <c r="A13" s="190">
        <v>39539</v>
      </c>
      <c r="B13" s="191" t="s">
        <v>1369</v>
      </c>
      <c r="C13" s="192" t="s">
        <v>1382</v>
      </c>
      <c r="D13" s="191"/>
      <c r="E13" s="193"/>
      <c r="F13" s="193"/>
      <c r="G13" s="193"/>
      <c r="H13" s="193"/>
    </row>
    <row r="14" spans="1:8" s="4" customFormat="1" ht="26.25">
      <c r="A14" s="196" t="s">
        <v>1383</v>
      </c>
      <c r="B14" s="197" t="s">
        <v>1369</v>
      </c>
      <c r="C14"/>
      <c r="D14"/>
      <c r="E14"/>
      <c r="F14"/>
      <c r="G14"/>
      <c r="H14"/>
    </row>
    <row r="15" spans="1:8" s="1" customFormat="1" ht="15.75">
      <c r="A15" s="187" t="s">
        <v>546</v>
      </c>
      <c r="B15" s="4"/>
      <c r="C15" s="4"/>
      <c r="D15" s="4"/>
      <c r="E15" s="4"/>
      <c r="F15" s="4"/>
      <c r="G15" s="4"/>
      <c r="H15" s="4"/>
    </row>
    <row r="16" spans="1:8" s="11" customFormat="1" ht="12.75">
      <c r="A16" s="188" t="s">
        <v>549</v>
      </c>
      <c r="B16" s="189" t="s">
        <v>550</v>
      </c>
      <c r="C16" s="189" t="s">
        <v>551</v>
      </c>
      <c r="D16" s="189"/>
      <c r="E16" s="198" t="s">
        <v>579</v>
      </c>
      <c r="F16" s="189" t="s">
        <v>557</v>
      </c>
      <c r="G16" s="189" t="s">
        <v>556</v>
      </c>
      <c r="H16" s="189" t="s">
        <v>558</v>
      </c>
    </row>
    <row r="17" spans="1:8" s="11" customFormat="1" ht="12.75">
      <c r="A17" s="199"/>
      <c r="B17" s="193"/>
      <c r="C17" s="193"/>
      <c r="D17" s="193"/>
      <c r="E17" s="193"/>
      <c r="F17" s="193"/>
      <c r="G17" s="193"/>
      <c r="H17" s="193"/>
    </row>
    <row r="18" spans="1:8" s="11" customFormat="1" ht="12.75">
      <c r="A18" s="199"/>
      <c r="B18" s="193"/>
      <c r="C18" s="193"/>
      <c r="D18" s="193"/>
      <c r="E18" s="193"/>
      <c r="F18" s="193"/>
      <c r="G18" s="193"/>
      <c r="H18" s="193"/>
    </row>
    <row r="19" spans="1:8" s="11" customFormat="1" ht="12.75">
      <c r="A19" s="199"/>
      <c r="B19" s="193"/>
      <c r="C19" s="193"/>
      <c r="D19" s="193"/>
      <c r="E19" s="193"/>
      <c r="F19" s="193"/>
      <c r="G19" s="193"/>
      <c r="H19" s="193"/>
    </row>
    <row r="20" spans="1:8" s="11" customFormat="1" ht="12.75">
      <c r="A20" s="200"/>
      <c r="B20" s="193"/>
      <c r="C20" s="193"/>
      <c r="D20" s="193"/>
      <c r="E20" s="193"/>
      <c r="F20" s="193"/>
      <c r="G20" s="193"/>
      <c r="H20" s="193"/>
    </row>
    <row r="21" spans="1:8" ht="12.75">
      <c r="A21" s="200"/>
      <c r="B21" s="193"/>
      <c r="C21" s="193"/>
      <c r="D21" s="193"/>
      <c r="E21" s="193"/>
      <c r="F21" s="193"/>
      <c r="G21" s="193"/>
      <c r="H21" s="193"/>
    </row>
    <row r="22" spans="1:8" s="11" customFormat="1" ht="12.75">
      <c r="A22" s="201"/>
      <c r="B22" s="189" t="s">
        <v>566</v>
      </c>
      <c r="C22" s="202"/>
      <c r="D22" s="202"/>
      <c r="E22" s="202"/>
      <c r="F22" s="202"/>
      <c r="G22" s="202"/>
      <c r="H22" s="202"/>
    </row>
    <row r="23" spans="1:8" s="4" customFormat="1" ht="15.75">
      <c r="A23" s="203"/>
      <c r="B23" s="204"/>
      <c r="C23" s="204"/>
      <c r="D23" s="204"/>
      <c r="E23" s="204"/>
      <c r="F23" s="204"/>
      <c r="G23" s="204"/>
      <c r="H23" s="204"/>
    </row>
    <row r="24" spans="1:8" s="1" customFormat="1" ht="15.75">
      <c r="A24" s="187" t="s">
        <v>547</v>
      </c>
      <c r="B24" s="4"/>
      <c r="C24" s="4"/>
      <c r="D24" s="4"/>
      <c r="E24" s="4"/>
      <c r="F24" s="4"/>
      <c r="G24" s="4"/>
      <c r="H24" s="4"/>
    </row>
    <row r="25" spans="1:8" s="1" customFormat="1" ht="12.75">
      <c r="A25" s="188" t="s">
        <v>549</v>
      </c>
      <c r="B25" s="189" t="s">
        <v>550</v>
      </c>
      <c r="C25" s="189" t="s">
        <v>551</v>
      </c>
      <c r="D25" s="189"/>
      <c r="E25" s="198" t="s">
        <v>580</v>
      </c>
      <c r="F25" s="189" t="s">
        <v>557</v>
      </c>
      <c r="G25" s="189" t="s">
        <v>556</v>
      </c>
      <c r="H25" s="189" t="s">
        <v>558</v>
      </c>
    </row>
    <row r="26" spans="1:8" s="1" customFormat="1" ht="25.5">
      <c r="A26" s="190" t="s">
        <v>1384</v>
      </c>
      <c r="B26" s="205" t="s">
        <v>1385</v>
      </c>
      <c r="C26" s="205" t="s">
        <v>1386</v>
      </c>
      <c r="D26" s="205"/>
      <c r="E26" s="205"/>
      <c r="F26" s="205"/>
      <c r="G26" s="205"/>
      <c r="H26" s="205"/>
    </row>
    <row r="27" spans="1:8" s="1" customFormat="1" ht="25.5">
      <c r="A27" s="190" t="s">
        <v>1387</v>
      </c>
      <c r="B27" s="206" t="s">
        <v>1388</v>
      </c>
      <c r="C27" s="207" t="s">
        <v>1389</v>
      </c>
      <c r="D27" s="205"/>
      <c r="E27" s="205"/>
      <c r="F27" s="205"/>
      <c r="G27" s="205"/>
      <c r="H27" s="205"/>
    </row>
    <row r="28" spans="1:8" s="1" customFormat="1" ht="25.5">
      <c r="A28" s="190" t="s">
        <v>1387</v>
      </c>
      <c r="B28" s="205" t="s">
        <v>1388</v>
      </c>
      <c r="C28" s="132" t="s">
        <v>1390</v>
      </c>
      <c r="D28" s="205"/>
      <c r="E28" s="205"/>
      <c r="F28" s="205"/>
      <c r="G28" s="205"/>
      <c r="H28" s="205"/>
    </row>
    <row r="29" spans="1:8" s="1" customFormat="1" ht="12.75">
      <c r="A29" s="208"/>
      <c r="B29" s="205"/>
      <c r="C29" s="205"/>
      <c r="D29" s="205"/>
      <c r="E29" s="205"/>
      <c r="F29" s="205"/>
      <c r="G29" s="205"/>
      <c r="H29" s="205"/>
    </row>
    <row r="30" spans="1:8" ht="12.75">
      <c r="A30" s="208"/>
      <c r="B30" s="205"/>
      <c r="C30" s="205"/>
      <c r="D30" s="205"/>
      <c r="E30" s="205"/>
      <c r="F30" s="205"/>
      <c r="G30" s="205"/>
      <c r="H30" s="205"/>
    </row>
    <row r="31" spans="1:8" ht="12.75">
      <c r="A31" s="201"/>
      <c r="B31" s="189" t="s">
        <v>566</v>
      </c>
      <c r="C31" s="202"/>
      <c r="D31" s="202"/>
      <c r="E31" s="202"/>
      <c r="F31" s="202"/>
      <c r="G31" s="202"/>
      <c r="H31" s="202"/>
    </row>
    <row r="32" ht="12.75">
      <c r="A32" s="186"/>
    </row>
    <row r="33" ht="12.75">
      <c r="A33" s="209"/>
    </row>
    <row r="34" spans="1:8" ht="15.75">
      <c r="A34" s="187" t="s">
        <v>1391</v>
      </c>
      <c r="B34" s="4"/>
      <c r="C34" s="4"/>
      <c r="D34" s="4"/>
      <c r="E34" s="4"/>
      <c r="F34" s="4"/>
      <c r="G34" s="4"/>
      <c r="H34" s="4"/>
    </row>
    <row r="35" spans="1:8" ht="12.75">
      <c r="A35" s="188" t="s">
        <v>549</v>
      </c>
      <c r="B35" s="189" t="s">
        <v>550</v>
      </c>
      <c r="C35" s="189" t="s">
        <v>551</v>
      </c>
      <c r="D35" s="189"/>
      <c r="E35" s="198"/>
      <c r="F35" s="189"/>
      <c r="G35" s="189" t="s">
        <v>556</v>
      </c>
      <c r="H35" s="189" t="s">
        <v>558</v>
      </c>
    </row>
    <row r="36" spans="1:8" ht="25.5">
      <c r="A36" s="190">
        <v>39286</v>
      </c>
      <c r="B36" s="210" t="s">
        <v>1392</v>
      </c>
      <c r="C36" s="206" t="s">
        <v>1393</v>
      </c>
      <c r="D36" s="206"/>
      <c r="E36" s="206"/>
      <c r="F36" s="206"/>
      <c r="G36" s="206"/>
      <c r="H36" s="206"/>
    </row>
    <row r="37" spans="1:8" ht="12.75">
      <c r="A37" s="190">
        <v>39287</v>
      </c>
      <c r="B37" s="210" t="s">
        <v>1394</v>
      </c>
      <c r="C37" s="206" t="s">
        <v>1395</v>
      </c>
      <c r="D37" s="206"/>
      <c r="E37" s="206"/>
      <c r="F37" s="206"/>
      <c r="G37" s="206"/>
      <c r="H37" s="206"/>
    </row>
    <row r="38" spans="1:8" ht="12.75">
      <c r="A38" s="190">
        <v>39287</v>
      </c>
      <c r="B38" s="210" t="s">
        <v>1396</v>
      </c>
      <c r="C38" s="206" t="s">
        <v>1397</v>
      </c>
      <c r="D38" s="206"/>
      <c r="E38" s="206"/>
      <c r="F38" s="206"/>
      <c r="G38" s="206"/>
      <c r="H38" s="206"/>
    </row>
    <row r="39" spans="1:8" ht="25.5">
      <c r="A39" s="211">
        <v>39293</v>
      </c>
      <c r="B39" s="210" t="s">
        <v>1398</v>
      </c>
      <c r="C39" s="210" t="s">
        <v>0</v>
      </c>
      <c r="D39" s="206"/>
      <c r="E39" s="206"/>
      <c r="F39" s="206"/>
      <c r="G39" s="206"/>
      <c r="H39" s="206"/>
    </row>
    <row r="40" spans="1:8" ht="25.5">
      <c r="A40" s="211">
        <v>39321</v>
      </c>
      <c r="B40" s="212" t="s">
        <v>1</v>
      </c>
      <c r="C40" s="210" t="s">
        <v>2</v>
      </c>
      <c r="D40" s="206"/>
      <c r="E40" s="206"/>
      <c r="F40" s="206"/>
      <c r="G40" s="206"/>
      <c r="H40" s="206"/>
    </row>
    <row r="41" spans="1:8" ht="51">
      <c r="A41" s="190" t="s">
        <v>3</v>
      </c>
      <c r="B41" s="212" t="s">
        <v>4</v>
      </c>
      <c r="C41" s="210" t="s">
        <v>5</v>
      </c>
      <c r="D41" s="206"/>
      <c r="E41" s="206"/>
      <c r="F41" s="206"/>
      <c r="G41" s="206"/>
      <c r="H41" s="206"/>
    </row>
    <row r="42" spans="1:8" ht="51">
      <c r="A42" s="190" t="s">
        <v>6</v>
      </c>
      <c r="B42" s="213" t="s">
        <v>7</v>
      </c>
      <c r="C42" s="210" t="s">
        <v>8</v>
      </c>
      <c r="D42" s="206"/>
      <c r="E42" s="206"/>
      <c r="F42" s="206"/>
      <c r="G42" s="206"/>
      <c r="H42" s="206"/>
    </row>
    <row r="43" spans="1:8" ht="25.5">
      <c r="A43" s="211">
        <v>39519</v>
      </c>
      <c r="B43" s="207" t="s">
        <v>9</v>
      </c>
      <c r="C43" s="210" t="s">
        <v>10</v>
      </c>
      <c r="D43" s="206"/>
      <c r="E43" s="206"/>
      <c r="F43" s="206"/>
      <c r="G43" s="206"/>
      <c r="H43" s="206"/>
    </row>
    <row r="44" spans="1:8" ht="38.25">
      <c r="A44" s="211">
        <v>39556</v>
      </c>
      <c r="B44" s="207" t="s">
        <v>11</v>
      </c>
      <c r="C44" s="210" t="s">
        <v>12</v>
      </c>
      <c r="D44" s="206"/>
      <c r="E44" s="206"/>
      <c r="F44" s="206"/>
      <c r="G44" s="206"/>
      <c r="H44" s="206"/>
    </row>
    <row r="45" spans="1:8" ht="25.5">
      <c r="A45" s="195" t="s">
        <v>13</v>
      </c>
      <c r="B45" s="210" t="s">
        <v>1392</v>
      </c>
      <c r="C45" s="214" t="s">
        <v>14</v>
      </c>
      <c r="D45" s="206"/>
      <c r="E45" s="206"/>
      <c r="F45" s="206"/>
      <c r="G45" s="206"/>
      <c r="H45" s="206"/>
    </row>
    <row r="46" spans="1:8" ht="25.5">
      <c r="A46" s="195" t="s">
        <v>15</v>
      </c>
      <c r="B46" s="210" t="s">
        <v>1392</v>
      </c>
      <c r="C46" s="214" t="s">
        <v>16</v>
      </c>
      <c r="D46" s="206"/>
      <c r="E46" s="206"/>
      <c r="F46" s="206"/>
      <c r="G46" s="206"/>
      <c r="H46" s="206"/>
    </row>
    <row r="47" spans="1:8" ht="38.25">
      <c r="A47" s="211">
        <v>39641</v>
      </c>
      <c r="B47" s="207" t="s">
        <v>17</v>
      </c>
      <c r="C47" s="210" t="s">
        <v>8</v>
      </c>
      <c r="D47" s="206"/>
      <c r="E47" s="206"/>
      <c r="F47" s="206"/>
      <c r="G47" s="206"/>
      <c r="H47" s="206"/>
    </row>
    <row r="48" spans="1:8" ht="38.25">
      <c r="A48" s="215">
        <v>39716</v>
      </c>
      <c r="B48" s="216" t="s">
        <v>18</v>
      </c>
      <c r="C48" s="206" t="s">
        <v>19</v>
      </c>
      <c r="D48" s="205"/>
      <c r="E48" s="205"/>
      <c r="F48" s="205"/>
      <c r="G48" s="205"/>
      <c r="H48" s="205"/>
    </row>
    <row r="49" spans="1:8" ht="12.75">
      <c r="A49" s="201"/>
      <c r="B49" s="189" t="s">
        <v>566</v>
      </c>
      <c r="C49" s="202"/>
      <c r="D49" s="202"/>
      <c r="E49" s="202"/>
      <c r="F49" s="202"/>
      <c r="G49" s="202"/>
      <c r="H49" s="202"/>
    </row>
    <row r="52" s="4" customFormat="1" ht="15.75">
      <c r="A52" s="7" t="s">
        <v>548</v>
      </c>
    </row>
    <row r="53" spans="1:8" s="1" customFormat="1" ht="12.75">
      <c r="A53" s="12" t="s">
        <v>549</v>
      </c>
      <c r="B53" s="13" t="s">
        <v>550</v>
      </c>
      <c r="C53" s="13" t="s">
        <v>551</v>
      </c>
      <c r="D53" s="13"/>
      <c r="E53" s="13" t="s">
        <v>561</v>
      </c>
      <c r="F53" s="13" t="s">
        <v>560</v>
      </c>
      <c r="G53" s="13" t="s">
        <v>559</v>
      </c>
      <c r="H53" s="13" t="s">
        <v>558</v>
      </c>
    </row>
    <row r="54" spans="1:8" ht="12.75">
      <c r="A54" s="23">
        <v>38718</v>
      </c>
      <c r="B54" s="15"/>
      <c r="C54" s="15"/>
      <c r="D54" s="15"/>
      <c r="E54" s="15"/>
      <c r="F54" s="15"/>
      <c r="G54" s="15"/>
      <c r="H54" s="15"/>
    </row>
    <row r="55" spans="1:8" ht="12.75">
      <c r="A55" s="23">
        <v>38749</v>
      </c>
      <c r="B55" s="15"/>
      <c r="C55" s="15"/>
      <c r="D55" s="15"/>
      <c r="E55" s="15"/>
      <c r="F55" s="15"/>
      <c r="G55" s="15"/>
      <c r="H55" s="15"/>
    </row>
    <row r="56" spans="1:8" ht="12.75">
      <c r="A56" s="14" t="s">
        <v>562</v>
      </c>
      <c r="B56" s="15"/>
      <c r="C56" s="15"/>
      <c r="D56" s="15"/>
      <c r="E56" s="15"/>
      <c r="F56" s="15"/>
      <c r="G56" s="15"/>
      <c r="H56" s="15"/>
    </row>
    <row r="57" spans="1:8" ht="12.75">
      <c r="A57" s="23">
        <v>38808</v>
      </c>
      <c r="B57" s="15"/>
      <c r="C57" s="15"/>
      <c r="D57" s="15"/>
      <c r="E57" s="15"/>
      <c r="F57" s="15"/>
      <c r="G57" s="15"/>
      <c r="H57" s="15"/>
    </row>
    <row r="58" spans="1:8" ht="12.75">
      <c r="A58" s="14" t="s">
        <v>563</v>
      </c>
      <c r="B58" s="15"/>
      <c r="C58" s="15"/>
      <c r="D58" s="15"/>
      <c r="E58" s="15"/>
      <c r="F58" s="15"/>
      <c r="G58" s="15"/>
      <c r="H58" s="15"/>
    </row>
    <row r="59" spans="1:8" ht="12.75">
      <c r="A59" s="23">
        <v>38869</v>
      </c>
      <c r="B59" s="15"/>
      <c r="C59" s="15"/>
      <c r="D59" s="15"/>
      <c r="E59" s="15"/>
      <c r="F59" s="15"/>
      <c r="G59" s="15"/>
      <c r="H59" s="15"/>
    </row>
    <row r="60" spans="1:8" ht="12.75">
      <c r="A60" s="23">
        <v>38899</v>
      </c>
      <c r="B60" s="15"/>
      <c r="C60" s="15"/>
      <c r="D60" s="15"/>
      <c r="E60" s="15"/>
      <c r="F60" s="15"/>
      <c r="G60" s="15"/>
      <c r="H60" s="15"/>
    </row>
    <row r="61" spans="1:8" ht="12.75">
      <c r="A61" s="23">
        <v>38930</v>
      </c>
      <c r="B61" s="15"/>
      <c r="C61" s="15"/>
      <c r="D61" s="15"/>
      <c r="E61" s="15"/>
      <c r="F61" s="15"/>
      <c r="G61" s="15"/>
      <c r="H61" s="15"/>
    </row>
    <row r="62" spans="1:8" ht="12.75">
      <c r="A62" s="23">
        <v>38961</v>
      </c>
      <c r="B62" s="15"/>
      <c r="C62" s="15"/>
      <c r="D62" s="15"/>
      <c r="E62" s="15"/>
      <c r="F62" s="15"/>
      <c r="G62" s="15"/>
      <c r="H62" s="15"/>
    </row>
    <row r="63" spans="1:8" ht="12.75">
      <c r="A63" s="14" t="s">
        <v>564</v>
      </c>
      <c r="B63" s="15"/>
      <c r="C63" s="15"/>
      <c r="D63" s="15"/>
      <c r="E63" s="15"/>
      <c r="F63" s="15"/>
      <c r="G63" s="15"/>
      <c r="H63" s="15"/>
    </row>
    <row r="64" spans="1:8" ht="12.75">
      <c r="A64" s="23">
        <v>39022</v>
      </c>
      <c r="B64" s="15"/>
      <c r="C64" s="15"/>
      <c r="D64" s="15"/>
      <c r="E64" s="15"/>
      <c r="F64" s="15"/>
      <c r="G64" s="15"/>
      <c r="H64" s="15"/>
    </row>
    <row r="65" spans="1:8" ht="12.75">
      <c r="A65" s="14" t="s">
        <v>565</v>
      </c>
      <c r="B65" s="15"/>
      <c r="C65" s="15"/>
      <c r="D65" s="15"/>
      <c r="E65" s="15"/>
      <c r="F65" s="15"/>
      <c r="G65" s="15"/>
      <c r="H65" s="15"/>
    </row>
    <row r="66" spans="1:8" ht="12.75">
      <c r="A66" s="217">
        <v>39083</v>
      </c>
      <c r="B66" s="218" t="s">
        <v>20</v>
      </c>
      <c r="C66" s="193"/>
      <c r="D66" s="193"/>
      <c r="E66" s="193">
        <v>1535</v>
      </c>
      <c r="F66" s="193">
        <v>5</v>
      </c>
      <c r="G66" s="193"/>
      <c r="H66" s="193"/>
    </row>
    <row r="67" spans="1:8" ht="12.75">
      <c r="A67" s="217">
        <v>39114</v>
      </c>
      <c r="B67" s="218" t="s">
        <v>20</v>
      </c>
      <c r="C67" s="193"/>
      <c r="D67" s="193"/>
      <c r="E67" s="193">
        <v>95</v>
      </c>
      <c r="F67" s="193">
        <v>4</v>
      </c>
      <c r="G67" s="193"/>
      <c r="H67" s="193"/>
    </row>
    <row r="68" spans="1:8" ht="12.75">
      <c r="A68" s="217">
        <v>39142</v>
      </c>
      <c r="B68" s="218" t="s">
        <v>20</v>
      </c>
      <c r="C68" s="193"/>
      <c r="D68" s="193"/>
      <c r="E68" s="193">
        <v>1741</v>
      </c>
      <c r="F68" s="193">
        <v>9</v>
      </c>
      <c r="G68" s="193"/>
      <c r="H68" s="193"/>
    </row>
    <row r="69" spans="1:8" ht="12.75">
      <c r="A69" s="217">
        <v>39173</v>
      </c>
      <c r="B69" s="218" t="s">
        <v>20</v>
      </c>
      <c r="C69" s="193"/>
      <c r="D69" s="193"/>
      <c r="E69" s="193">
        <v>14977</v>
      </c>
      <c r="F69" s="193">
        <v>232</v>
      </c>
      <c r="G69" s="193"/>
      <c r="H69" s="193"/>
    </row>
    <row r="70" spans="1:8" ht="12.75">
      <c r="A70" s="217">
        <v>39203</v>
      </c>
      <c r="B70" s="218" t="s">
        <v>20</v>
      </c>
      <c r="C70" s="193"/>
      <c r="D70" s="193"/>
      <c r="E70" s="193">
        <v>31694</v>
      </c>
      <c r="F70" s="193">
        <v>819</v>
      </c>
      <c r="G70" s="193"/>
      <c r="H70" s="193"/>
    </row>
    <row r="71" spans="1:8" ht="12.75">
      <c r="A71" s="217">
        <v>39234</v>
      </c>
      <c r="B71" s="218" t="s">
        <v>20</v>
      </c>
      <c r="C71" s="193"/>
      <c r="D71" s="193"/>
      <c r="E71" s="193">
        <v>34164</v>
      </c>
      <c r="F71" s="193">
        <v>1104</v>
      </c>
      <c r="G71" s="193"/>
      <c r="H71" s="193"/>
    </row>
    <row r="72" spans="1:8" ht="12.75">
      <c r="A72" s="217">
        <v>39264</v>
      </c>
      <c r="B72" s="218" t="s">
        <v>20</v>
      </c>
      <c r="C72" s="193"/>
      <c r="D72" s="193"/>
      <c r="E72" s="193">
        <v>64752</v>
      </c>
      <c r="F72" s="193">
        <v>1342</v>
      </c>
      <c r="G72" s="193"/>
      <c r="H72" s="193"/>
    </row>
    <row r="73" spans="1:8" ht="12.75">
      <c r="A73" s="217">
        <v>39295</v>
      </c>
      <c r="B73" s="218" t="s">
        <v>20</v>
      </c>
      <c r="C73" s="193"/>
      <c r="D73" s="193"/>
      <c r="E73" s="193">
        <v>40486</v>
      </c>
      <c r="F73" s="193">
        <v>1434</v>
      </c>
      <c r="G73" s="193"/>
      <c r="H73" s="193"/>
    </row>
    <row r="74" spans="1:8" ht="12.75">
      <c r="A74" s="217">
        <v>39326</v>
      </c>
      <c r="B74" s="218" t="s">
        <v>20</v>
      </c>
      <c r="C74" s="193"/>
      <c r="D74" s="193"/>
      <c r="E74" s="193">
        <v>44118</v>
      </c>
      <c r="F74" s="193">
        <v>2932</v>
      </c>
      <c r="G74" s="193"/>
      <c r="H74" s="193"/>
    </row>
    <row r="75" spans="1:8" ht="12.75">
      <c r="A75" s="217">
        <v>39356</v>
      </c>
      <c r="B75" s="218" t="s">
        <v>20</v>
      </c>
      <c r="C75" s="193"/>
      <c r="D75" s="193"/>
      <c r="E75" s="193">
        <v>96614</v>
      </c>
      <c r="F75" s="193">
        <v>2817</v>
      </c>
      <c r="G75" s="193"/>
      <c r="H75" s="193"/>
    </row>
    <row r="76" spans="1:8" ht="12.75">
      <c r="A76" s="217">
        <v>39387</v>
      </c>
      <c r="B76" s="218" t="s">
        <v>20</v>
      </c>
      <c r="C76" s="193"/>
      <c r="D76" s="193"/>
      <c r="E76" s="193">
        <v>99421</v>
      </c>
      <c r="F76" s="193">
        <v>3326</v>
      </c>
      <c r="G76" s="193"/>
      <c r="H76" s="193"/>
    </row>
    <row r="77" spans="1:8" ht="12.75">
      <c r="A77" s="217">
        <v>39417</v>
      </c>
      <c r="B77" s="218" t="s">
        <v>20</v>
      </c>
      <c r="C77" s="193"/>
      <c r="D77" s="193"/>
      <c r="E77" s="193">
        <v>135823</v>
      </c>
      <c r="F77" s="193">
        <v>15520</v>
      </c>
      <c r="G77" s="193"/>
      <c r="H77" s="193"/>
    </row>
    <row r="78" spans="1:8" ht="12.75">
      <c r="A78" s="217">
        <v>39448</v>
      </c>
      <c r="B78" s="218" t="s">
        <v>20</v>
      </c>
      <c r="C78" s="193"/>
      <c r="D78" s="193"/>
      <c r="E78" s="193">
        <v>136815</v>
      </c>
      <c r="F78" s="193">
        <v>3906</v>
      </c>
      <c r="G78" s="193"/>
      <c r="H78" s="193"/>
    </row>
    <row r="79" spans="1:8" ht="12.75">
      <c r="A79" s="217">
        <v>39479</v>
      </c>
      <c r="B79" s="218" t="s">
        <v>20</v>
      </c>
      <c r="C79" s="193"/>
      <c r="D79" s="193"/>
      <c r="E79" s="193">
        <v>11725</v>
      </c>
      <c r="F79" s="193">
        <v>3571</v>
      </c>
      <c r="G79" s="193"/>
      <c r="H79" s="193"/>
    </row>
    <row r="80" spans="1:8" ht="12.75">
      <c r="A80" s="217">
        <v>39508</v>
      </c>
      <c r="B80" s="218" t="s">
        <v>20</v>
      </c>
      <c r="C80" s="193"/>
      <c r="D80" s="193"/>
      <c r="E80" s="193">
        <v>158464</v>
      </c>
      <c r="F80" s="193">
        <v>5323</v>
      </c>
      <c r="G80" s="193"/>
      <c r="H80" s="193"/>
    </row>
    <row r="81" spans="1:8" ht="12.75">
      <c r="A81" s="217">
        <v>39539</v>
      </c>
      <c r="B81" s="218" t="s">
        <v>20</v>
      </c>
      <c r="C81" s="193"/>
      <c r="D81" s="193"/>
      <c r="E81" s="193">
        <v>118332</v>
      </c>
      <c r="F81" s="193">
        <v>4526</v>
      </c>
      <c r="G81" s="193"/>
      <c r="H81" s="193"/>
    </row>
    <row r="82" spans="1:8" ht="12.75">
      <c r="A82" s="217">
        <v>39569</v>
      </c>
      <c r="B82" s="218" t="s">
        <v>20</v>
      </c>
      <c r="C82" s="193"/>
      <c r="D82" s="193"/>
      <c r="E82" s="193">
        <v>106213</v>
      </c>
      <c r="F82" s="193">
        <v>4151</v>
      </c>
      <c r="G82" s="193"/>
      <c r="H82" s="193"/>
    </row>
    <row r="83" spans="1:8" ht="12.75">
      <c r="A83" s="217">
        <v>39600</v>
      </c>
      <c r="B83" s="218" t="s">
        <v>20</v>
      </c>
      <c r="C83" s="193"/>
      <c r="D83" s="193"/>
      <c r="E83" s="193">
        <v>91615</v>
      </c>
      <c r="F83" s="193">
        <v>3434</v>
      </c>
      <c r="G83" s="193"/>
      <c r="H83" s="193"/>
    </row>
    <row r="84" spans="1:8" ht="12.75">
      <c r="A84" s="217">
        <v>39630</v>
      </c>
      <c r="B84" s="218" t="s">
        <v>20</v>
      </c>
      <c r="C84" s="193"/>
      <c r="D84" s="193"/>
      <c r="E84" s="193">
        <v>97923</v>
      </c>
      <c r="F84" s="193">
        <v>3093</v>
      </c>
      <c r="G84" s="193"/>
      <c r="H84" s="193"/>
    </row>
    <row r="85" spans="1:8" ht="12.75">
      <c r="A85" s="217">
        <v>39661</v>
      </c>
      <c r="B85" s="218" t="s">
        <v>20</v>
      </c>
      <c r="C85" s="193"/>
      <c r="D85" s="193"/>
      <c r="E85" s="193">
        <v>84725</v>
      </c>
      <c r="F85" s="193">
        <v>2133</v>
      </c>
      <c r="G85" s="193"/>
      <c r="H85" s="193"/>
    </row>
    <row r="86" spans="1:8" ht="12.75">
      <c r="A86" s="217">
        <v>39692</v>
      </c>
      <c r="B86" s="218" t="s">
        <v>20</v>
      </c>
      <c r="C86" s="193"/>
      <c r="D86" s="193"/>
      <c r="E86" s="193">
        <v>86818</v>
      </c>
      <c r="F86" s="193">
        <v>2449</v>
      </c>
      <c r="G86" s="193"/>
      <c r="H86" s="193"/>
    </row>
    <row r="87" spans="1:8" ht="12.75">
      <c r="A87" s="217">
        <v>39722</v>
      </c>
      <c r="B87" s="218" t="s">
        <v>20</v>
      </c>
      <c r="C87" s="193"/>
      <c r="D87" s="193"/>
      <c r="E87" s="193">
        <v>127809</v>
      </c>
      <c r="F87" s="193">
        <v>3136</v>
      </c>
      <c r="G87" s="193"/>
      <c r="H87" s="193"/>
    </row>
    <row r="88" spans="1:8" ht="12.75">
      <c r="A88" s="217">
        <v>39753</v>
      </c>
      <c r="B88" s="218" t="s">
        <v>20</v>
      </c>
      <c r="C88" s="193"/>
      <c r="D88" s="193"/>
      <c r="E88" s="193">
        <v>159869</v>
      </c>
      <c r="F88" s="193">
        <v>4231</v>
      </c>
      <c r="G88" s="193"/>
      <c r="H88" s="193"/>
    </row>
    <row r="89" spans="1:8" ht="12.75">
      <c r="A89" s="217">
        <v>39783</v>
      </c>
      <c r="B89" s="218" t="s">
        <v>20</v>
      </c>
      <c r="C89" s="193"/>
      <c r="D89" s="193"/>
      <c r="E89" s="193">
        <v>140616</v>
      </c>
      <c r="F89" s="193">
        <v>4049</v>
      </c>
      <c r="G89" s="193"/>
      <c r="H89" s="193"/>
    </row>
    <row r="90" spans="1:8" ht="12.75">
      <c r="A90" s="201"/>
      <c r="B90" s="189" t="s">
        <v>566</v>
      </c>
      <c r="C90" s="202"/>
      <c r="D90" s="202"/>
      <c r="E90" s="202">
        <f>SUM(E66:E89)</f>
        <v>1886344</v>
      </c>
      <c r="F90" s="202">
        <f>SUM(F66:F89)</f>
        <v>73546</v>
      </c>
      <c r="G90" s="202"/>
      <c r="H90" s="202"/>
    </row>
  </sheetData>
  <hyperlinks>
    <hyperlink ref="B36" r:id="rId1" display="www.egazette.it"/>
    <hyperlink ref="B37" r:id="rId2" display="www.lavoripubblici.it"/>
    <hyperlink ref="B38" r:id="rId3" display="www.viaroma100.net"/>
    <hyperlink ref="B39" r:id="rId4" display="www.affariitaliani.it"/>
    <hyperlink ref="C39" r:id="rId5" display="L'UE lancia www.eurotopten.it per diffondere la cultura del risparmio energetico"/>
    <hyperlink ref="B48" r:id="rId6" display="www.microsoft.com/italy/pmi/ambiente/efficienza-energetica.mspx"/>
    <hyperlink ref="B47" r:id="rId7" display="www.microsoft.com/italy/pmi/ambiente/risparmio_energetico_in_ufficio.mspx"/>
    <hyperlink ref="B44" r:id="rId8" display="www.microsoft.com/italy/pmi/ambiente/risparmio.mspx"/>
    <hyperlink ref="B43" r:id="rId9" display="www.ilvelino.it/notizie"/>
    <hyperlink ref="C27" r:id="rId10" display="http://beta.wwf.it/upload/multimedia/IT/18471.wma"/>
    <hyperlink ref="C28" r:id="rId11" display="http://beta.wwf.it/upload/multimedia/IT/16022.wma"/>
    <hyperlink ref="B42" r:id="rId12" display="www.cesp.it/sez_2007_11_3011_39_38/sportello_innovimpresa/news/archivio_..."/>
    <hyperlink ref="B45" r:id="rId13" display="www.egazette.it"/>
    <hyperlink ref="B46" r:id="rId14" display="www.egazette.it"/>
    <hyperlink ref="B67" r:id="rId15" display="www.eurotopten.it"/>
    <hyperlink ref="B68" r:id="rId16" display="www.eurotopten.it"/>
    <hyperlink ref="B69" r:id="rId17" display="www.eurotopten.it"/>
    <hyperlink ref="B70" r:id="rId18" display="www.eurotopten.it"/>
    <hyperlink ref="B71" r:id="rId19" display="www.eurotopten.it"/>
    <hyperlink ref="B72" r:id="rId20" display="www.eurotopten.it"/>
    <hyperlink ref="B73" r:id="rId21" display="www.eurotopten.it"/>
    <hyperlink ref="B74" r:id="rId22" display="www.eurotopten.it"/>
    <hyperlink ref="B75" r:id="rId23" display="www.eurotopten.it"/>
    <hyperlink ref="B76" r:id="rId24" display="www.eurotopten.it"/>
    <hyperlink ref="B77" r:id="rId25" display="www.eurotopten.it"/>
    <hyperlink ref="B66" r:id="rId26" display="www.eurotopten.it"/>
    <hyperlink ref="B78" r:id="rId27" display="www.eurotopten.it"/>
    <hyperlink ref="B79" r:id="rId28" display="www.eurotopten.it"/>
    <hyperlink ref="B80" r:id="rId29" display="www.eurotopten.it"/>
    <hyperlink ref="B81" r:id="rId30" display="www.eurotopten.it"/>
    <hyperlink ref="B82" r:id="rId31" display="www.eurotopten.it"/>
    <hyperlink ref="B83" r:id="rId32" display="www.eurotopten.it"/>
    <hyperlink ref="B84" r:id="rId33" display="www.eurotopten.it"/>
    <hyperlink ref="B85" r:id="rId34" display="www.eurotopten.it"/>
    <hyperlink ref="B86" r:id="rId35" display="www.eurotopten.it"/>
    <hyperlink ref="B87" r:id="rId36" display="www.eurotopten.it"/>
    <hyperlink ref="B88" r:id="rId37" display="www.eurotopten.it"/>
    <hyperlink ref="B89" r:id="rId38" display="www.eurotopten.it"/>
  </hyperlinks>
  <printOptions/>
  <pageMargins left="0.5905511811023623" right="0.5905511811023623" top="0.5905511811023623" bottom="0.7874015748031497" header="0.5118110236220472" footer="0.5905511811023623"/>
  <pageSetup orientation="landscape" paperSize="9" r:id="rId40"/>
  <headerFooter alignWithMargins="0">
    <oddFooter>&amp;C&amp;P</oddFooter>
  </headerFooter>
  <drawing r:id="rId3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88">
      <selection activeCell="D125" sqref="D125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5.57421875" style="0" customWidth="1"/>
    <col min="4" max="5" width="12.140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588</v>
      </c>
    </row>
    <row r="2" ht="12.75"/>
    <row r="3" spans="1:2" ht="12.75">
      <c r="A3" s="6">
        <v>39082</v>
      </c>
      <c r="B3" t="s">
        <v>567</v>
      </c>
    </row>
    <row r="4" ht="12.75"/>
    <row r="5" s="4" customFormat="1" ht="15.75">
      <c r="A5" s="7" t="s">
        <v>545</v>
      </c>
    </row>
    <row r="6" spans="1:10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555</v>
      </c>
      <c r="H6" s="13" t="s">
        <v>198</v>
      </c>
      <c r="I6" s="13" t="s">
        <v>558</v>
      </c>
      <c r="J6" s="13" t="s">
        <v>199</v>
      </c>
    </row>
    <row r="7" spans="1:10" ht="12.75">
      <c r="A7" s="20">
        <v>38718</v>
      </c>
      <c r="B7" s="38" t="s">
        <v>592</v>
      </c>
      <c r="C7" s="38" t="s">
        <v>593</v>
      </c>
      <c r="D7" s="219">
        <v>3117</v>
      </c>
      <c r="E7" s="219">
        <v>10000</v>
      </c>
      <c r="F7" s="15">
        <v>1</v>
      </c>
      <c r="G7" s="219">
        <v>311.3333333333333</v>
      </c>
      <c r="H7" s="219">
        <f aca="true" t="shared" si="0" ref="H7:H51">F7*G7</f>
        <v>311.3333333333333</v>
      </c>
      <c r="I7" s="15"/>
      <c r="J7" s="15"/>
    </row>
    <row r="8" spans="1:10" ht="12.75">
      <c r="A8" s="20">
        <v>38718</v>
      </c>
      <c r="B8" s="38" t="s">
        <v>568</v>
      </c>
      <c r="C8" s="38" t="s">
        <v>569</v>
      </c>
      <c r="D8" s="219">
        <v>200000</v>
      </c>
      <c r="E8" s="219">
        <v>600000</v>
      </c>
      <c r="F8" s="15">
        <v>1</v>
      </c>
      <c r="G8" s="219">
        <v>8000</v>
      </c>
      <c r="H8" s="219">
        <f t="shared" si="0"/>
        <v>8000</v>
      </c>
      <c r="I8" s="15"/>
      <c r="J8" s="15"/>
    </row>
    <row r="9" spans="1:10" ht="12.75">
      <c r="A9" s="20">
        <v>38718</v>
      </c>
      <c r="B9" s="38" t="s">
        <v>592</v>
      </c>
      <c r="C9" s="38" t="s">
        <v>594</v>
      </c>
      <c r="D9" s="219">
        <v>3117</v>
      </c>
      <c r="E9" s="219">
        <v>10000</v>
      </c>
      <c r="F9" s="15">
        <v>1</v>
      </c>
      <c r="G9" s="219">
        <v>311.3333333333333</v>
      </c>
      <c r="H9" s="219">
        <f t="shared" si="0"/>
        <v>311.3333333333333</v>
      </c>
      <c r="I9" s="15"/>
      <c r="J9" s="15"/>
    </row>
    <row r="10" spans="1:10" ht="12.75">
      <c r="A10" s="20">
        <v>38718</v>
      </c>
      <c r="B10" s="38" t="s">
        <v>595</v>
      </c>
      <c r="C10" s="38" t="s">
        <v>596</v>
      </c>
      <c r="D10" s="219">
        <v>81236</v>
      </c>
      <c r="E10" s="219">
        <v>238021</v>
      </c>
      <c r="F10" s="15">
        <v>1</v>
      </c>
      <c r="G10" s="219">
        <v>3173.3333333333335</v>
      </c>
      <c r="H10" s="219">
        <f t="shared" si="0"/>
        <v>3173.3333333333335</v>
      </c>
      <c r="I10" s="15"/>
      <c r="J10" s="15"/>
    </row>
    <row r="11" spans="1:10" ht="12.75">
      <c r="A11" s="20">
        <v>38718</v>
      </c>
      <c r="B11" s="38" t="s">
        <v>595</v>
      </c>
      <c r="C11" s="38" t="s">
        <v>597</v>
      </c>
      <c r="D11" s="219">
        <v>79307</v>
      </c>
      <c r="E11" s="219">
        <v>232370</v>
      </c>
      <c r="F11" s="15">
        <v>3</v>
      </c>
      <c r="G11" s="219">
        <v>3098</v>
      </c>
      <c r="H11" s="219">
        <f t="shared" si="0"/>
        <v>9294</v>
      </c>
      <c r="I11" s="15"/>
      <c r="J11" s="15"/>
    </row>
    <row r="12" spans="1:10" ht="38.25">
      <c r="A12" s="39">
        <v>38749</v>
      </c>
      <c r="B12" s="38" t="s">
        <v>598</v>
      </c>
      <c r="C12" s="38" t="s">
        <v>599</v>
      </c>
      <c r="D12" s="219">
        <v>330000</v>
      </c>
      <c r="E12" s="219">
        <v>495000</v>
      </c>
      <c r="F12" s="15">
        <v>0.5</v>
      </c>
      <c r="G12" s="219">
        <v>3300</v>
      </c>
      <c r="H12" s="219">
        <f t="shared" si="0"/>
        <v>1650</v>
      </c>
      <c r="I12" s="15"/>
      <c r="J12" s="15"/>
    </row>
    <row r="13" spans="1:10" ht="12.75">
      <c r="A13" s="20">
        <v>38777</v>
      </c>
      <c r="B13" s="38" t="s">
        <v>600</v>
      </c>
      <c r="C13" s="38" t="s">
        <v>601</v>
      </c>
      <c r="D13" s="219">
        <v>108798</v>
      </c>
      <c r="E13" s="219">
        <f>3*D13</f>
        <v>326394</v>
      </c>
      <c r="F13" s="15">
        <v>0.2</v>
      </c>
      <c r="G13" s="219">
        <v>8051</v>
      </c>
      <c r="H13" s="219">
        <f t="shared" si="0"/>
        <v>1610.2</v>
      </c>
      <c r="I13" s="15"/>
      <c r="J13" s="15"/>
    </row>
    <row r="14" spans="1:10" ht="25.5">
      <c r="A14" s="39">
        <v>38777</v>
      </c>
      <c r="B14" s="38" t="s">
        <v>602</v>
      </c>
      <c r="C14" s="38" t="s">
        <v>603</v>
      </c>
      <c r="D14" s="219">
        <v>200000</v>
      </c>
      <c r="E14" s="219">
        <v>600000</v>
      </c>
      <c r="F14" s="15">
        <v>1</v>
      </c>
      <c r="G14" s="219">
        <v>8000</v>
      </c>
      <c r="H14" s="219">
        <f t="shared" si="0"/>
        <v>8000</v>
      </c>
      <c r="I14" s="15"/>
      <c r="J14" s="15"/>
    </row>
    <row r="15" spans="1:10" ht="25.5">
      <c r="A15" s="39">
        <v>38777</v>
      </c>
      <c r="B15" s="38" t="s">
        <v>604</v>
      </c>
      <c r="C15" s="38" t="s">
        <v>605</v>
      </c>
      <c r="D15" s="219">
        <v>20000</v>
      </c>
      <c r="E15" s="219">
        <v>60000</v>
      </c>
      <c r="F15" s="15">
        <v>1</v>
      </c>
      <c r="G15" s="219">
        <v>1200</v>
      </c>
      <c r="H15" s="219">
        <f t="shared" si="0"/>
        <v>1200</v>
      </c>
      <c r="I15" s="15"/>
      <c r="J15" s="15"/>
    </row>
    <row r="16" spans="1:10" ht="25.5">
      <c r="A16" s="39">
        <v>38791</v>
      </c>
      <c r="B16" s="38" t="s">
        <v>606</v>
      </c>
      <c r="C16" s="38" t="s">
        <v>607</v>
      </c>
      <c r="D16" s="219">
        <v>133451</v>
      </c>
      <c r="E16" s="219">
        <v>413698</v>
      </c>
      <c r="F16" s="15">
        <v>1</v>
      </c>
      <c r="G16" s="219">
        <v>5516</v>
      </c>
      <c r="H16" s="219">
        <f t="shared" si="0"/>
        <v>5516</v>
      </c>
      <c r="I16" s="15"/>
      <c r="J16" s="15"/>
    </row>
    <row r="17" spans="1:10" ht="12.75">
      <c r="A17" s="39">
        <v>38799</v>
      </c>
      <c r="B17" s="38" t="s">
        <v>608</v>
      </c>
      <c r="C17" s="38" t="s">
        <v>609</v>
      </c>
      <c r="D17" s="219">
        <v>331437</v>
      </c>
      <c r="E17" s="219">
        <v>1027455</v>
      </c>
      <c r="F17" s="15">
        <v>0.2</v>
      </c>
      <c r="G17" s="219">
        <v>12508</v>
      </c>
      <c r="H17" s="219">
        <f t="shared" si="0"/>
        <v>2501.6000000000004</v>
      </c>
      <c r="I17" s="15"/>
      <c r="J17" s="15"/>
    </row>
    <row r="18" spans="1:10" ht="12.75">
      <c r="A18" s="39" t="s">
        <v>610</v>
      </c>
      <c r="B18" s="38" t="s">
        <v>611</v>
      </c>
      <c r="C18" s="38" t="s">
        <v>612</v>
      </c>
      <c r="D18" s="219">
        <v>16213</v>
      </c>
      <c r="E18" s="219">
        <v>29994</v>
      </c>
      <c r="F18" s="15">
        <v>0.2</v>
      </c>
      <c r="G18" s="219">
        <v>600</v>
      </c>
      <c r="H18" s="219">
        <f t="shared" si="0"/>
        <v>120</v>
      </c>
      <c r="I18" s="15"/>
      <c r="J18" s="15"/>
    </row>
    <row r="19" spans="1:10" ht="25.5">
      <c r="A19" s="39">
        <v>38835</v>
      </c>
      <c r="B19" s="38" t="s">
        <v>606</v>
      </c>
      <c r="C19" s="38" t="s">
        <v>613</v>
      </c>
      <c r="D19" s="219">
        <v>133451</v>
      </c>
      <c r="E19" s="219">
        <v>413698</v>
      </c>
      <c r="F19" s="15">
        <v>2</v>
      </c>
      <c r="G19" s="219">
        <v>5516</v>
      </c>
      <c r="H19" s="219">
        <f t="shared" si="0"/>
        <v>11032</v>
      </c>
      <c r="I19" s="15"/>
      <c r="J19" s="15"/>
    </row>
    <row r="20" spans="1:10" ht="12.75">
      <c r="A20" s="39">
        <v>38847</v>
      </c>
      <c r="B20" s="38" t="s">
        <v>606</v>
      </c>
      <c r="C20" s="38" t="s">
        <v>614</v>
      </c>
      <c r="D20" s="219">
        <v>133451</v>
      </c>
      <c r="E20" s="219">
        <v>413698</v>
      </c>
      <c r="F20" s="15">
        <v>0.1</v>
      </c>
      <c r="G20" s="219">
        <v>5516</v>
      </c>
      <c r="H20" s="219">
        <f t="shared" si="0"/>
        <v>551.6</v>
      </c>
      <c r="I20" s="15"/>
      <c r="J20" s="15"/>
    </row>
    <row r="21" spans="1:10" ht="12.75">
      <c r="A21" s="39">
        <v>38848</v>
      </c>
      <c r="B21" s="38" t="s">
        <v>606</v>
      </c>
      <c r="C21" s="38" t="s">
        <v>615</v>
      </c>
      <c r="D21" s="219">
        <v>133451</v>
      </c>
      <c r="E21" s="219">
        <v>413698</v>
      </c>
      <c r="F21" s="15">
        <v>3</v>
      </c>
      <c r="G21" s="219">
        <v>5516</v>
      </c>
      <c r="H21" s="219">
        <f t="shared" si="0"/>
        <v>16548</v>
      </c>
      <c r="I21" s="15"/>
      <c r="J21" s="15"/>
    </row>
    <row r="22" spans="1:10" ht="12.75">
      <c r="A22" s="39" t="s">
        <v>616</v>
      </c>
      <c r="B22" s="38" t="s">
        <v>617</v>
      </c>
      <c r="C22" s="38" t="s">
        <v>618</v>
      </c>
      <c r="D22" s="219">
        <v>100000</v>
      </c>
      <c r="E22" s="219">
        <v>200000</v>
      </c>
      <c r="F22" s="15">
        <v>0.2</v>
      </c>
      <c r="G22" s="219">
        <v>2667</v>
      </c>
      <c r="H22" s="219">
        <f t="shared" si="0"/>
        <v>533.4</v>
      </c>
      <c r="I22" s="15"/>
      <c r="J22" s="15"/>
    </row>
    <row r="23" spans="1:10" ht="12.75">
      <c r="A23" s="39" t="s">
        <v>616</v>
      </c>
      <c r="B23" s="38" t="s">
        <v>619</v>
      </c>
      <c r="C23" s="38" t="s">
        <v>620</v>
      </c>
      <c r="D23" s="220">
        <v>95735</v>
      </c>
      <c r="E23" s="219">
        <v>191470</v>
      </c>
      <c r="F23" s="15">
        <v>0.7</v>
      </c>
      <c r="G23" s="219">
        <v>3829</v>
      </c>
      <c r="H23" s="219">
        <f t="shared" si="0"/>
        <v>2680.2999999999997</v>
      </c>
      <c r="I23" s="15"/>
      <c r="J23" s="15"/>
    </row>
    <row r="24" spans="1:10" ht="12.75">
      <c r="A24" s="39" t="s">
        <v>621</v>
      </c>
      <c r="B24" s="38" t="s">
        <v>622</v>
      </c>
      <c r="C24" s="38" t="s">
        <v>623</v>
      </c>
      <c r="D24" s="219">
        <v>2024</v>
      </c>
      <c r="E24" s="219">
        <v>6072</v>
      </c>
      <c r="F24" s="15">
        <v>0.5</v>
      </c>
      <c r="G24" s="219">
        <v>304</v>
      </c>
      <c r="H24" s="219">
        <f t="shared" si="0"/>
        <v>152</v>
      </c>
      <c r="I24" s="15"/>
      <c r="J24" s="15"/>
    </row>
    <row r="25" spans="1:10" ht="12.75">
      <c r="A25" s="39">
        <v>38869</v>
      </c>
      <c r="B25" s="62" t="s">
        <v>21</v>
      </c>
      <c r="C25" s="62" t="s">
        <v>22</v>
      </c>
      <c r="D25" s="219">
        <v>250000</v>
      </c>
      <c r="E25" s="219">
        <v>500000</v>
      </c>
      <c r="F25" s="221">
        <v>1</v>
      </c>
      <c r="G25" s="69">
        <v>3333.3333333333335</v>
      </c>
      <c r="H25" s="219">
        <f t="shared" si="0"/>
        <v>3333.3333333333335</v>
      </c>
      <c r="I25" s="15"/>
      <c r="J25" s="15"/>
    </row>
    <row r="26" spans="1:10" ht="12.75">
      <c r="A26" s="39">
        <v>38869</v>
      </c>
      <c r="B26" s="38" t="s">
        <v>23</v>
      </c>
      <c r="C26" s="38" t="s">
        <v>24</v>
      </c>
      <c r="D26" s="219">
        <v>3800</v>
      </c>
      <c r="E26" s="219">
        <v>11400</v>
      </c>
      <c r="F26" s="15">
        <v>4</v>
      </c>
      <c r="G26" s="69">
        <v>380</v>
      </c>
      <c r="H26" s="219">
        <f t="shared" si="0"/>
        <v>1520</v>
      </c>
      <c r="I26" s="15"/>
      <c r="J26" s="15"/>
    </row>
    <row r="27" spans="1:10" ht="12.75">
      <c r="A27" s="39">
        <v>38869</v>
      </c>
      <c r="B27" s="38" t="s">
        <v>25</v>
      </c>
      <c r="C27" s="38" t="s">
        <v>26</v>
      </c>
      <c r="D27" s="219">
        <v>5100</v>
      </c>
      <c r="E27" s="219">
        <v>15300</v>
      </c>
      <c r="F27" s="15">
        <v>1</v>
      </c>
      <c r="G27" s="69">
        <v>510</v>
      </c>
      <c r="H27" s="219">
        <f t="shared" si="0"/>
        <v>510</v>
      </c>
      <c r="I27" s="15"/>
      <c r="J27" s="15"/>
    </row>
    <row r="28" spans="1:10" ht="12.75">
      <c r="A28" s="39">
        <v>38869</v>
      </c>
      <c r="B28" s="38" t="s">
        <v>27</v>
      </c>
      <c r="C28" s="38" t="s">
        <v>28</v>
      </c>
      <c r="D28" s="219">
        <v>4000</v>
      </c>
      <c r="E28" s="219">
        <v>12000</v>
      </c>
      <c r="F28" s="15">
        <v>2</v>
      </c>
      <c r="G28" s="69">
        <v>400</v>
      </c>
      <c r="H28" s="219">
        <f t="shared" si="0"/>
        <v>800</v>
      </c>
      <c r="I28" s="15"/>
      <c r="J28" s="15"/>
    </row>
    <row r="29" spans="1:10" ht="12.75">
      <c r="A29" s="39">
        <v>38889</v>
      </c>
      <c r="B29" s="38" t="s">
        <v>606</v>
      </c>
      <c r="C29" s="38" t="s">
        <v>29</v>
      </c>
      <c r="D29" s="219">
        <v>133451</v>
      </c>
      <c r="E29" s="219">
        <v>413698</v>
      </c>
      <c r="F29" s="15">
        <v>0.25</v>
      </c>
      <c r="G29" s="69">
        <v>5516</v>
      </c>
      <c r="H29" s="219">
        <f t="shared" si="0"/>
        <v>1379</v>
      </c>
      <c r="I29" s="15"/>
      <c r="J29" s="15"/>
    </row>
    <row r="30" spans="1:10" ht="12.75">
      <c r="A30" s="39">
        <v>38876</v>
      </c>
      <c r="B30" s="38" t="s">
        <v>30</v>
      </c>
      <c r="C30" s="38" t="s">
        <v>31</v>
      </c>
      <c r="D30" s="219">
        <v>136400</v>
      </c>
      <c r="E30" s="219">
        <v>272800</v>
      </c>
      <c r="F30" s="15">
        <v>0.2</v>
      </c>
      <c r="G30" s="69">
        <v>3637.3333333333335</v>
      </c>
      <c r="H30" s="219">
        <f t="shared" si="0"/>
        <v>727.4666666666667</v>
      </c>
      <c r="I30" s="15"/>
      <c r="J30" s="15"/>
    </row>
    <row r="31" spans="1:10" ht="12.75">
      <c r="A31" s="39">
        <v>38875</v>
      </c>
      <c r="B31" s="38" t="s">
        <v>32</v>
      </c>
      <c r="C31" s="38" t="s">
        <v>31</v>
      </c>
      <c r="D31" s="219">
        <v>6400</v>
      </c>
      <c r="E31" s="219">
        <v>12800</v>
      </c>
      <c r="F31" s="15">
        <v>0.2</v>
      </c>
      <c r="G31" s="69">
        <v>426.6666666666667</v>
      </c>
      <c r="H31" s="219">
        <f t="shared" si="0"/>
        <v>85.33333333333334</v>
      </c>
      <c r="I31" s="15"/>
      <c r="J31" s="15"/>
    </row>
    <row r="32" spans="1:10" ht="12.75">
      <c r="A32" s="222">
        <v>38894</v>
      </c>
      <c r="B32" s="62" t="s">
        <v>33</v>
      </c>
      <c r="C32" s="62" t="s">
        <v>34</v>
      </c>
      <c r="D32" s="62">
        <v>105000</v>
      </c>
      <c r="E32" s="223">
        <v>294000</v>
      </c>
      <c r="F32" s="223">
        <v>0.5</v>
      </c>
      <c r="G32" s="69">
        <v>3920</v>
      </c>
      <c r="H32" s="219">
        <f t="shared" si="0"/>
        <v>1960</v>
      </c>
      <c r="I32" s="15"/>
      <c r="J32" s="15"/>
    </row>
    <row r="33" spans="1:10" ht="12.75">
      <c r="A33" s="224" t="s">
        <v>616</v>
      </c>
      <c r="B33" s="62" t="s">
        <v>21</v>
      </c>
      <c r="C33" s="62" t="s">
        <v>35</v>
      </c>
      <c r="D33" s="62">
        <v>250000</v>
      </c>
      <c r="E33" s="223">
        <v>500000</v>
      </c>
      <c r="F33" s="223">
        <v>1</v>
      </c>
      <c r="G33" s="69">
        <v>3333.3333333333335</v>
      </c>
      <c r="H33" s="219">
        <f t="shared" si="0"/>
        <v>3333.3333333333335</v>
      </c>
      <c r="I33" s="15"/>
      <c r="J33" s="15"/>
    </row>
    <row r="34" spans="1:10" ht="12.75">
      <c r="A34" s="225" t="s">
        <v>36</v>
      </c>
      <c r="B34" s="62" t="s">
        <v>37</v>
      </c>
      <c r="C34" s="62" t="s">
        <v>38</v>
      </c>
      <c r="D34" s="62">
        <v>190000</v>
      </c>
      <c r="E34" s="223">
        <v>570000</v>
      </c>
      <c r="F34" s="223">
        <v>1</v>
      </c>
      <c r="G34" s="69">
        <v>8000</v>
      </c>
      <c r="H34" s="219">
        <f t="shared" si="0"/>
        <v>8000</v>
      </c>
      <c r="I34" s="15"/>
      <c r="J34" s="15"/>
    </row>
    <row r="35" spans="1:10" ht="12.75">
      <c r="A35" s="226">
        <v>38958</v>
      </c>
      <c r="B35" s="62" t="s">
        <v>39</v>
      </c>
      <c r="C35" s="62" t="s">
        <v>40</v>
      </c>
      <c r="D35" s="15">
        <v>1704242</v>
      </c>
      <c r="E35" s="223">
        <v>2590447</v>
      </c>
      <c r="F35" s="223">
        <v>0.3</v>
      </c>
      <c r="G35" s="69">
        <v>17266.666666666668</v>
      </c>
      <c r="H35" s="219">
        <f t="shared" si="0"/>
        <v>5180</v>
      </c>
      <c r="I35" s="15"/>
      <c r="J35" s="15"/>
    </row>
    <row r="36" spans="1:10" ht="12.75">
      <c r="A36" s="226">
        <v>38966</v>
      </c>
      <c r="B36" s="62" t="s">
        <v>41</v>
      </c>
      <c r="C36" s="62" t="s">
        <v>42</v>
      </c>
      <c r="D36" s="15">
        <v>25000</v>
      </c>
      <c r="E36" s="223">
        <v>50000</v>
      </c>
      <c r="F36" s="223">
        <v>1</v>
      </c>
      <c r="G36" s="69">
        <v>1666.6666666666667</v>
      </c>
      <c r="H36" s="219">
        <f t="shared" si="0"/>
        <v>1666.6666666666667</v>
      </c>
      <c r="I36" s="15"/>
      <c r="J36" s="15"/>
    </row>
    <row r="37" spans="1:10" ht="12.75">
      <c r="A37" s="224" t="s">
        <v>43</v>
      </c>
      <c r="B37" s="62" t="s">
        <v>44</v>
      </c>
      <c r="C37" s="62" t="s">
        <v>45</v>
      </c>
      <c r="D37" s="62">
        <v>300000</v>
      </c>
      <c r="E37" s="223">
        <v>600000</v>
      </c>
      <c r="F37" s="223">
        <v>1</v>
      </c>
      <c r="G37" s="69">
        <v>4000</v>
      </c>
      <c r="H37" s="219">
        <f t="shared" si="0"/>
        <v>4000</v>
      </c>
      <c r="I37" s="15"/>
      <c r="J37" s="15"/>
    </row>
    <row r="38" spans="1:10" ht="25.5">
      <c r="A38" s="224" t="s">
        <v>43</v>
      </c>
      <c r="B38" s="62" t="s">
        <v>46</v>
      </c>
      <c r="C38" s="62" t="s">
        <v>47</v>
      </c>
      <c r="D38" s="62">
        <v>20000</v>
      </c>
      <c r="E38" s="223">
        <v>40000</v>
      </c>
      <c r="F38" s="223">
        <v>1</v>
      </c>
      <c r="G38" s="69">
        <v>1333.3333333333333</v>
      </c>
      <c r="H38" s="219">
        <f t="shared" si="0"/>
        <v>1333.3333333333333</v>
      </c>
      <c r="I38" s="15"/>
      <c r="J38" s="15"/>
    </row>
    <row r="39" spans="1:10" ht="12.75">
      <c r="A39" s="226">
        <v>38936</v>
      </c>
      <c r="B39" s="62" t="s">
        <v>48</v>
      </c>
      <c r="C39" s="62" t="s">
        <v>49</v>
      </c>
      <c r="D39" s="62">
        <v>129651</v>
      </c>
      <c r="E39" s="223">
        <v>259302</v>
      </c>
      <c r="F39" s="223">
        <v>0.6</v>
      </c>
      <c r="G39" s="69">
        <v>8643.333333333334</v>
      </c>
      <c r="H39" s="219">
        <f t="shared" si="0"/>
        <v>5186</v>
      </c>
      <c r="I39" s="15"/>
      <c r="J39" s="15"/>
    </row>
    <row r="40" spans="1:10" ht="12.75">
      <c r="A40" s="226">
        <v>38966</v>
      </c>
      <c r="B40" s="62" t="s">
        <v>608</v>
      </c>
      <c r="C40" s="62" t="s">
        <v>50</v>
      </c>
      <c r="D40" s="15">
        <v>302609</v>
      </c>
      <c r="E40" s="223">
        <v>938087</v>
      </c>
      <c r="F40" s="223">
        <v>1</v>
      </c>
      <c r="G40" s="69">
        <v>12508</v>
      </c>
      <c r="H40" s="219">
        <f t="shared" si="0"/>
        <v>12508</v>
      </c>
      <c r="I40" s="15"/>
      <c r="J40" s="15"/>
    </row>
    <row r="41" spans="1:10" ht="12.75">
      <c r="A41" s="226">
        <v>38973</v>
      </c>
      <c r="B41" s="62" t="s">
        <v>606</v>
      </c>
      <c r="C41" s="62" t="s">
        <v>51</v>
      </c>
      <c r="D41" s="15">
        <v>133451</v>
      </c>
      <c r="E41" s="223">
        <v>413698</v>
      </c>
      <c r="F41" s="223">
        <v>1</v>
      </c>
      <c r="G41" s="69">
        <v>5516</v>
      </c>
      <c r="H41" s="219">
        <f t="shared" si="0"/>
        <v>5516</v>
      </c>
      <c r="I41" s="15"/>
      <c r="J41" s="15"/>
    </row>
    <row r="42" spans="1:10" ht="12.75">
      <c r="A42" s="226">
        <v>38987</v>
      </c>
      <c r="B42" s="62" t="s">
        <v>606</v>
      </c>
      <c r="C42" s="62" t="s">
        <v>52</v>
      </c>
      <c r="D42" s="15">
        <v>133451</v>
      </c>
      <c r="E42" s="223">
        <v>413698</v>
      </c>
      <c r="F42" s="223">
        <v>0.2</v>
      </c>
      <c r="G42" s="69">
        <v>5516</v>
      </c>
      <c r="H42" s="219">
        <f t="shared" si="0"/>
        <v>1103.2</v>
      </c>
      <c r="I42" s="15"/>
      <c r="J42" s="15"/>
    </row>
    <row r="43" spans="1:10" ht="12.75">
      <c r="A43" s="226" t="s">
        <v>621</v>
      </c>
      <c r="B43" s="62" t="s">
        <v>53</v>
      </c>
      <c r="C43" s="62" t="s">
        <v>54</v>
      </c>
      <c r="D43" s="62">
        <v>190000</v>
      </c>
      <c r="E43" s="223">
        <v>570000</v>
      </c>
      <c r="F43" s="223">
        <v>2</v>
      </c>
      <c r="G43" s="69">
        <v>8000</v>
      </c>
      <c r="H43" s="219">
        <f t="shared" si="0"/>
        <v>16000</v>
      </c>
      <c r="I43" s="15"/>
      <c r="J43" s="15"/>
    </row>
    <row r="44" spans="1:10" ht="25.5">
      <c r="A44" s="226" t="s">
        <v>621</v>
      </c>
      <c r="B44" s="62" t="s">
        <v>55</v>
      </c>
      <c r="C44" s="62" t="s">
        <v>56</v>
      </c>
      <c r="D44" s="227">
        <v>192502</v>
      </c>
      <c r="E44" s="223">
        <v>596756</v>
      </c>
      <c r="F44" s="223">
        <v>0.3</v>
      </c>
      <c r="G44" s="69">
        <v>7956.666666666667</v>
      </c>
      <c r="H44" s="219">
        <f t="shared" si="0"/>
        <v>2387</v>
      </c>
      <c r="I44" s="15"/>
      <c r="J44" s="15"/>
    </row>
    <row r="45" spans="1:10" ht="12.75">
      <c r="A45" s="226" t="s">
        <v>621</v>
      </c>
      <c r="B45" s="62" t="s">
        <v>55</v>
      </c>
      <c r="C45" s="62" t="s">
        <v>57</v>
      </c>
      <c r="D45" s="227">
        <v>192502</v>
      </c>
      <c r="E45" s="223">
        <v>596756</v>
      </c>
      <c r="F45" s="223">
        <v>2</v>
      </c>
      <c r="G45" s="69">
        <v>7956.666666666667</v>
      </c>
      <c r="H45" s="219">
        <f t="shared" si="0"/>
        <v>15913.333333333334</v>
      </c>
      <c r="I45" s="15"/>
      <c r="J45" s="15"/>
    </row>
    <row r="46" spans="1:10" ht="12.75">
      <c r="A46" s="226">
        <v>39043</v>
      </c>
      <c r="B46" s="62" t="s">
        <v>606</v>
      </c>
      <c r="C46" s="62" t="s">
        <v>58</v>
      </c>
      <c r="D46" s="15">
        <v>133451</v>
      </c>
      <c r="E46" s="223">
        <v>413698</v>
      </c>
      <c r="F46" s="223">
        <v>0.3</v>
      </c>
      <c r="G46" s="69">
        <v>5516</v>
      </c>
      <c r="H46" s="219">
        <f t="shared" si="0"/>
        <v>1654.8</v>
      </c>
      <c r="I46" s="15"/>
      <c r="J46" s="15"/>
    </row>
    <row r="47" spans="1:10" ht="12" customHeight="1">
      <c r="A47" s="226" t="s">
        <v>59</v>
      </c>
      <c r="B47" s="62" t="s">
        <v>60</v>
      </c>
      <c r="C47" s="62" t="s">
        <v>61</v>
      </c>
      <c r="D47" s="15">
        <v>73034</v>
      </c>
      <c r="E47" s="223">
        <v>438200</v>
      </c>
      <c r="F47" s="223">
        <v>0.1</v>
      </c>
      <c r="G47" s="69">
        <v>5745.333333333333</v>
      </c>
      <c r="H47" s="219">
        <f t="shared" si="0"/>
        <v>574.5333333333333</v>
      </c>
      <c r="I47" s="15"/>
      <c r="J47" s="15"/>
    </row>
    <row r="48" spans="1:10" ht="25.5">
      <c r="A48" s="226">
        <v>39050</v>
      </c>
      <c r="B48" s="62" t="s">
        <v>608</v>
      </c>
      <c r="C48" s="62" t="s">
        <v>62</v>
      </c>
      <c r="D48" s="15">
        <v>302609</v>
      </c>
      <c r="E48" s="223">
        <v>938087</v>
      </c>
      <c r="F48" s="223">
        <v>1</v>
      </c>
      <c r="G48" s="69">
        <v>12508</v>
      </c>
      <c r="H48" s="219">
        <f t="shared" si="0"/>
        <v>12508</v>
      </c>
      <c r="I48" s="15"/>
      <c r="J48" s="15"/>
    </row>
    <row r="49" spans="1:10" ht="12.75">
      <c r="A49" s="226">
        <v>39051</v>
      </c>
      <c r="B49" s="62" t="s">
        <v>63</v>
      </c>
      <c r="C49" s="62" t="s">
        <v>64</v>
      </c>
      <c r="D49" s="15">
        <v>134526</v>
      </c>
      <c r="E49" s="223">
        <v>260980</v>
      </c>
      <c r="F49" s="223">
        <v>0.8</v>
      </c>
      <c r="G49" s="69">
        <v>3479.3333333333335</v>
      </c>
      <c r="H49" s="219">
        <f t="shared" si="0"/>
        <v>2783.466666666667</v>
      </c>
      <c r="I49" s="15"/>
      <c r="J49" s="15"/>
    </row>
    <row r="50" spans="1:10" ht="12.75">
      <c r="A50" s="226">
        <v>39065</v>
      </c>
      <c r="B50" s="62" t="s">
        <v>65</v>
      </c>
      <c r="C50" s="62" t="s">
        <v>66</v>
      </c>
      <c r="D50" s="227">
        <v>130000</v>
      </c>
      <c r="E50" s="223">
        <v>260000</v>
      </c>
      <c r="F50" s="223">
        <v>0.5</v>
      </c>
      <c r="G50" s="69">
        <v>3466.6666666666665</v>
      </c>
      <c r="H50" s="219">
        <f t="shared" si="0"/>
        <v>1733.3333333333333</v>
      </c>
      <c r="I50" s="15"/>
      <c r="J50" s="15"/>
    </row>
    <row r="51" spans="1:10" ht="12.75">
      <c r="A51" s="222">
        <v>39066</v>
      </c>
      <c r="B51" s="62" t="s">
        <v>67</v>
      </c>
      <c r="C51" s="62" t="s">
        <v>68</v>
      </c>
      <c r="D51" s="227">
        <v>6593</v>
      </c>
      <c r="E51" s="223">
        <v>23075</v>
      </c>
      <c r="F51" s="223">
        <v>0.2</v>
      </c>
      <c r="G51" s="69">
        <v>766.6666666666666</v>
      </c>
      <c r="H51" s="219">
        <f t="shared" si="0"/>
        <v>153.33333333333334</v>
      </c>
      <c r="I51" s="15"/>
      <c r="J51" s="15"/>
    </row>
    <row r="52" spans="1:10" ht="12.75">
      <c r="A52" s="53">
        <v>39120</v>
      </c>
      <c r="B52" s="62" t="s">
        <v>606</v>
      </c>
      <c r="C52" s="62" t="s">
        <v>72</v>
      </c>
      <c r="D52" s="15">
        <v>133451</v>
      </c>
      <c r="E52" s="114">
        <v>413698</v>
      </c>
      <c r="F52" s="114">
        <v>0.5</v>
      </c>
      <c r="G52" s="234">
        <v>5516</v>
      </c>
      <c r="H52" s="114">
        <v>4137</v>
      </c>
      <c r="I52" s="15"/>
      <c r="J52" s="15"/>
    </row>
    <row r="53" spans="1:10" ht="25.5">
      <c r="A53" s="53">
        <v>39140</v>
      </c>
      <c r="B53" s="62" t="s">
        <v>73</v>
      </c>
      <c r="C53" s="62" t="s">
        <v>74</v>
      </c>
      <c r="D53" s="15">
        <v>262262</v>
      </c>
      <c r="E53" s="114">
        <v>700239</v>
      </c>
      <c r="F53" s="114">
        <v>0.8</v>
      </c>
      <c r="G53" s="234">
        <v>9602.666666666666</v>
      </c>
      <c r="H53" s="114">
        <v>11523</v>
      </c>
      <c r="I53" s="15"/>
      <c r="J53" s="15"/>
    </row>
    <row r="54" spans="1:10" ht="12.75">
      <c r="A54" s="53" t="s">
        <v>75</v>
      </c>
      <c r="B54" s="62" t="s">
        <v>55</v>
      </c>
      <c r="C54" s="62" t="s">
        <v>76</v>
      </c>
      <c r="D54" s="15">
        <v>192502</v>
      </c>
      <c r="E54" s="114">
        <v>596756</v>
      </c>
      <c r="F54" s="114">
        <v>1.5</v>
      </c>
      <c r="G54" s="234">
        <v>7956.666666666667</v>
      </c>
      <c r="H54" s="114">
        <v>17902</v>
      </c>
      <c r="I54" s="15"/>
      <c r="J54" s="15"/>
    </row>
    <row r="55" spans="1:10" ht="12.75">
      <c r="A55" s="53" t="s">
        <v>75</v>
      </c>
      <c r="B55" s="62" t="s">
        <v>53</v>
      </c>
      <c r="C55" s="62" t="s">
        <v>77</v>
      </c>
      <c r="D55" s="15">
        <v>52573</v>
      </c>
      <c r="E55" s="114">
        <v>157719</v>
      </c>
      <c r="F55" s="114">
        <v>2</v>
      </c>
      <c r="G55" s="234">
        <v>2103</v>
      </c>
      <c r="H55" s="234">
        <f>F55*G55</f>
        <v>4206</v>
      </c>
      <c r="I55" s="15"/>
      <c r="J55" s="15"/>
    </row>
    <row r="56" spans="1:10" ht="12.75">
      <c r="A56" s="53" t="s">
        <v>78</v>
      </c>
      <c r="B56" s="62" t="s">
        <v>79</v>
      </c>
      <c r="C56" s="62" t="s">
        <v>80</v>
      </c>
      <c r="D56" s="15"/>
      <c r="E56" s="114"/>
      <c r="F56" s="114"/>
      <c r="G56" s="234"/>
      <c r="H56" s="114"/>
      <c r="I56" s="15"/>
      <c r="J56" s="15"/>
    </row>
    <row r="57" spans="1:10" ht="25.5">
      <c r="A57" s="53">
        <v>39143</v>
      </c>
      <c r="B57" s="62" t="s">
        <v>81</v>
      </c>
      <c r="C57" s="62" t="s">
        <v>82</v>
      </c>
      <c r="D57" s="15">
        <v>326304</v>
      </c>
      <c r="E57" s="114">
        <v>1014805</v>
      </c>
      <c r="F57" s="114">
        <v>2</v>
      </c>
      <c r="G57" s="234">
        <v>13487.333333333334</v>
      </c>
      <c r="H57" s="114">
        <v>40462</v>
      </c>
      <c r="I57" s="15"/>
      <c r="J57" s="15"/>
    </row>
    <row r="58" spans="1:10" ht="12.75">
      <c r="A58" s="53">
        <v>39155</v>
      </c>
      <c r="B58" s="62" t="s">
        <v>608</v>
      </c>
      <c r="C58" s="62" t="s">
        <v>83</v>
      </c>
      <c r="D58" s="15">
        <v>302609</v>
      </c>
      <c r="E58" s="114">
        <v>938087</v>
      </c>
      <c r="F58" s="114">
        <v>1</v>
      </c>
      <c r="G58" s="234">
        <v>12508</v>
      </c>
      <c r="H58" s="114">
        <v>18762</v>
      </c>
      <c r="I58" s="15"/>
      <c r="J58" s="15"/>
    </row>
    <row r="59" spans="1:10" ht="25.5">
      <c r="A59" s="53">
        <v>39156</v>
      </c>
      <c r="B59" s="62" t="s">
        <v>63</v>
      </c>
      <c r="C59" s="62" t="s">
        <v>84</v>
      </c>
      <c r="D59" s="15">
        <v>132179</v>
      </c>
      <c r="E59" s="114">
        <v>256427</v>
      </c>
      <c r="F59" s="114">
        <v>0.1</v>
      </c>
      <c r="G59" s="234">
        <v>3418.6666666666665</v>
      </c>
      <c r="H59" s="114">
        <v>512</v>
      </c>
      <c r="I59" s="15"/>
      <c r="J59" s="15"/>
    </row>
    <row r="60" spans="1:10" ht="25.5">
      <c r="A60" s="53">
        <v>39162</v>
      </c>
      <c r="B60" s="62" t="s">
        <v>606</v>
      </c>
      <c r="C60" s="62" t="s">
        <v>85</v>
      </c>
      <c r="D60" s="15">
        <v>133451</v>
      </c>
      <c r="E60" s="114">
        <v>413698</v>
      </c>
      <c r="F60" s="114">
        <v>1</v>
      </c>
      <c r="G60" s="234">
        <v>5516</v>
      </c>
      <c r="H60" s="114">
        <v>8274</v>
      </c>
      <c r="I60" s="15"/>
      <c r="J60" s="15"/>
    </row>
    <row r="61" spans="1:10" ht="12.75">
      <c r="A61" s="53">
        <v>39162</v>
      </c>
      <c r="B61" s="62" t="s">
        <v>86</v>
      </c>
      <c r="C61" s="62" t="s">
        <v>87</v>
      </c>
      <c r="D61" s="15">
        <v>500000</v>
      </c>
      <c r="E61" s="114">
        <v>500000</v>
      </c>
      <c r="F61" s="114">
        <v>420</v>
      </c>
      <c r="G61" s="234">
        <v>0</v>
      </c>
      <c r="H61" s="114">
        <v>21000</v>
      </c>
      <c r="I61" s="15"/>
      <c r="J61" s="15"/>
    </row>
    <row r="62" spans="1:10" ht="12.75">
      <c r="A62" s="53">
        <v>39162</v>
      </c>
      <c r="B62" s="62" t="s">
        <v>88</v>
      </c>
      <c r="C62" s="62" t="s">
        <v>89</v>
      </c>
      <c r="D62" s="15">
        <v>98645</v>
      </c>
      <c r="E62" s="114">
        <v>212000</v>
      </c>
      <c r="F62" s="114"/>
      <c r="G62" s="234"/>
      <c r="H62" s="114"/>
      <c r="I62" s="15"/>
      <c r="J62" s="15"/>
    </row>
    <row r="63" spans="1:10" ht="12.75">
      <c r="A63" s="53">
        <v>39167</v>
      </c>
      <c r="B63" s="62" t="s">
        <v>90</v>
      </c>
      <c r="C63" s="62" t="s">
        <v>91</v>
      </c>
      <c r="D63" s="15">
        <v>98000</v>
      </c>
      <c r="E63" s="114">
        <v>274000</v>
      </c>
      <c r="F63" s="114">
        <v>0.25</v>
      </c>
      <c r="G63" s="234">
        <v>3920</v>
      </c>
      <c r="H63" s="114">
        <v>1470</v>
      </c>
      <c r="I63" s="15"/>
      <c r="J63" s="15"/>
    </row>
    <row r="64" spans="1:10" ht="12.75">
      <c r="A64" s="53">
        <v>39183</v>
      </c>
      <c r="B64" s="62" t="s">
        <v>608</v>
      </c>
      <c r="C64" s="62" t="s">
        <v>92</v>
      </c>
      <c r="D64" s="15">
        <v>302609</v>
      </c>
      <c r="E64" s="114">
        <v>938087</v>
      </c>
      <c r="F64" s="114">
        <v>0.3</v>
      </c>
      <c r="G64" s="234">
        <v>12508</v>
      </c>
      <c r="H64" s="114">
        <v>5628</v>
      </c>
      <c r="I64" s="15"/>
      <c r="J64" s="15"/>
    </row>
    <row r="65" spans="1:10" ht="12.75">
      <c r="A65" s="53">
        <v>39190</v>
      </c>
      <c r="B65" s="62" t="s">
        <v>606</v>
      </c>
      <c r="C65" s="62" t="s">
        <v>93</v>
      </c>
      <c r="D65" s="15">
        <v>133451</v>
      </c>
      <c r="E65" s="114">
        <v>413698</v>
      </c>
      <c r="F65" s="114">
        <v>1.5</v>
      </c>
      <c r="G65" s="234">
        <v>5516</v>
      </c>
      <c r="H65" s="114">
        <v>12411</v>
      </c>
      <c r="I65" s="15"/>
      <c r="J65" s="15"/>
    </row>
    <row r="66" spans="1:10" ht="12.75">
      <c r="A66" s="53" t="s">
        <v>78</v>
      </c>
      <c r="B66" s="62" t="s">
        <v>94</v>
      </c>
      <c r="C66" s="62" t="s">
        <v>95</v>
      </c>
      <c r="D66" s="15">
        <v>134526</v>
      </c>
      <c r="E66" s="114">
        <v>260980</v>
      </c>
      <c r="F66" s="114">
        <v>1</v>
      </c>
      <c r="G66" s="234">
        <v>3479.3333333333335</v>
      </c>
      <c r="H66" s="114">
        <v>5219</v>
      </c>
      <c r="I66" s="15"/>
      <c r="J66" s="15"/>
    </row>
    <row r="67" spans="1:10" ht="12.75">
      <c r="A67" s="226">
        <v>39203</v>
      </c>
      <c r="B67" s="62" t="s">
        <v>53</v>
      </c>
      <c r="C67" s="62" t="s">
        <v>96</v>
      </c>
      <c r="D67" s="227">
        <v>52573</v>
      </c>
      <c r="E67" s="223">
        <v>157719</v>
      </c>
      <c r="F67" s="223">
        <v>2</v>
      </c>
      <c r="G67" s="235">
        <v>2102.6666666666665</v>
      </c>
      <c r="H67" s="236">
        <f>F67*G67</f>
        <v>4205.333333333333</v>
      </c>
      <c r="I67" s="15"/>
      <c r="J67" s="15"/>
    </row>
    <row r="68" spans="1:10" ht="12.75">
      <c r="A68" s="226">
        <v>39208</v>
      </c>
      <c r="B68" s="62" t="s">
        <v>97</v>
      </c>
      <c r="C68" s="62" t="s">
        <v>98</v>
      </c>
      <c r="D68" s="15">
        <v>215024</v>
      </c>
      <c r="E68" s="114">
        <v>645072</v>
      </c>
      <c r="F68" s="223">
        <v>0.3</v>
      </c>
      <c r="G68" s="235">
        <v>8600.666666666666</v>
      </c>
      <c r="H68" s="62">
        <v>3870</v>
      </c>
      <c r="I68" s="15"/>
      <c r="J68" s="15"/>
    </row>
    <row r="69" spans="1:10" ht="25.5">
      <c r="A69" s="226" t="s">
        <v>99</v>
      </c>
      <c r="B69" s="62" t="s">
        <v>100</v>
      </c>
      <c r="C69" s="62" t="s">
        <v>101</v>
      </c>
      <c r="D69" s="15">
        <v>725000</v>
      </c>
      <c r="E69" s="114">
        <v>1160000</v>
      </c>
      <c r="F69" s="223">
        <v>2</v>
      </c>
      <c r="G69" s="235">
        <v>7733.333333333333</v>
      </c>
      <c r="H69" s="62">
        <v>23200</v>
      </c>
      <c r="I69" s="15"/>
      <c r="J69" s="15"/>
    </row>
    <row r="70" spans="1:10" ht="12.75">
      <c r="A70" s="226">
        <v>39237</v>
      </c>
      <c r="B70" s="62" t="s">
        <v>102</v>
      </c>
      <c r="C70" s="62" t="s">
        <v>103</v>
      </c>
      <c r="D70" s="15">
        <v>544406</v>
      </c>
      <c r="E70" s="114">
        <v>702283</v>
      </c>
      <c r="F70" s="223">
        <v>1</v>
      </c>
      <c r="G70" s="235">
        <v>4682</v>
      </c>
      <c r="H70" s="62">
        <v>7023</v>
      </c>
      <c r="I70" s="15"/>
      <c r="J70" s="15"/>
    </row>
    <row r="71" spans="1:10" ht="12.75">
      <c r="A71" s="226">
        <v>39237</v>
      </c>
      <c r="B71" s="62" t="s">
        <v>104</v>
      </c>
      <c r="C71" s="62" t="s">
        <v>105</v>
      </c>
      <c r="D71" s="15">
        <v>1718621</v>
      </c>
      <c r="E71" s="114">
        <v>2217021</v>
      </c>
      <c r="F71" s="223">
        <v>0.25</v>
      </c>
      <c r="G71" s="235">
        <v>14780</v>
      </c>
      <c r="H71" s="62">
        <v>5542</v>
      </c>
      <c r="I71" s="15"/>
      <c r="J71" s="15"/>
    </row>
    <row r="72" spans="1:10" ht="12.75">
      <c r="A72" s="226">
        <v>39243</v>
      </c>
      <c r="B72" s="62" t="s">
        <v>106</v>
      </c>
      <c r="C72" s="62" t="s">
        <v>107</v>
      </c>
      <c r="D72" s="15">
        <v>203087</v>
      </c>
      <c r="E72" s="114">
        <v>785946</v>
      </c>
      <c r="F72" s="223">
        <v>0.25</v>
      </c>
      <c r="G72" s="235">
        <v>10478.666666666666</v>
      </c>
      <c r="H72" s="62">
        <v>3929</v>
      </c>
      <c r="I72" s="15"/>
      <c r="J72" s="15"/>
    </row>
    <row r="73" spans="1:10" ht="12.75">
      <c r="A73" s="226">
        <v>39258</v>
      </c>
      <c r="B73" s="62" t="s">
        <v>102</v>
      </c>
      <c r="C73" s="62" t="s">
        <v>108</v>
      </c>
      <c r="D73" s="15">
        <v>544406</v>
      </c>
      <c r="E73" s="114">
        <v>702283</v>
      </c>
      <c r="F73" s="223">
        <v>0.5</v>
      </c>
      <c r="G73" s="235">
        <v>4682</v>
      </c>
      <c r="H73" s="62">
        <v>3511</v>
      </c>
      <c r="I73" s="15"/>
      <c r="J73" s="15"/>
    </row>
    <row r="74" spans="1:10" ht="12.75">
      <c r="A74" s="226" t="s">
        <v>109</v>
      </c>
      <c r="B74" s="62" t="s">
        <v>110</v>
      </c>
      <c r="C74" s="62" t="s">
        <v>111</v>
      </c>
      <c r="D74" s="15">
        <v>9500</v>
      </c>
      <c r="E74" s="114">
        <v>28500</v>
      </c>
      <c r="F74" s="223">
        <v>0.66</v>
      </c>
      <c r="G74" s="235">
        <v>380</v>
      </c>
      <c r="H74" s="62">
        <v>376</v>
      </c>
      <c r="I74" s="15"/>
      <c r="J74" s="15"/>
    </row>
    <row r="75" spans="1:10" ht="25.5">
      <c r="A75" s="237" t="s">
        <v>1159</v>
      </c>
      <c r="B75" s="238" t="s">
        <v>592</v>
      </c>
      <c r="C75" s="239" t="s">
        <v>117</v>
      </c>
      <c r="D75" s="238">
        <v>3117</v>
      </c>
      <c r="E75" s="240">
        <v>9351</v>
      </c>
      <c r="F75" s="239">
        <v>1</v>
      </c>
      <c r="G75" s="241">
        <f>H75/1.61</f>
        <v>290.40372670807454</v>
      </c>
      <c r="H75" s="242">
        <v>467.55</v>
      </c>
      <c r="I75" s="243">
        <f>G75*F75</f>
        <v>290.40372670807454</v>
      </c>
      <c r="J75" s="243">
        <v>467.55</v>
      </c>
    </row>
    <row r="76" spans="1:10" ht="25.5">
      <c r="A76" s="237">
        <v>39470</v>
      </c>
      <c r="B76" s="238" t="s">
        <v>118</v>
      </c>
      <c r="C76" s="239" t="s">
        <v>119</v>
      </c>
      <c r="D76" s="238">
        <v>62003</v>
      </c>
      <c r="E76" s="238">
        <v>173608.4</v>
      </c>
      <c r="F76" s="239">
        <v>0.6</v>
      </c>
      <c r="G76" s="241">
        <f>H76/1.61</f>
        <v>2156.6260869565212</v>
      </c>
      <c r="H76" s="242">
        <v>3472.1679999999997</v>
      </c>
      <c r="I76" s="243">
        <f>G76*F76</f>
        <v>1293.9756521739127</v>
      </c>
      <c r="J76" s="243">
        <f>H76*F76</f>
        <v>2083.3007999999995</v>
      </c>
    </row>
    <row r="77" spans="1:10" ht="12.75">
      <c r="A77" s="244">
        <v>39486</v>
      </c>
      <c r="B77" s="238" t="s">
        <v>100</v>
      </c>
      <c r="C77" s="239" t="s">
        <v>120</v>
      </c>
      <c r="D77" s="238">
        <v>630000</v>
      </c>
      <c r="E77" s="240">
        <v>819000</v>
      </c>
      <c r="F77" s="239">
        <v>0.3</v>
      </c>
      <c r="G77" s="241">
        <f>H77/1.61</f>
        <v>5086.95652173913</v>
      </c>
      <c r="H77" s="242">
        <v>8190</v>
      </c>
      <c r="I77" s="243">
        <f>G77*F77</f>
        <v>1526.086956521739</v>
      </c>
      <c r="J77" s="243">
        <v>2457</v>
      </c>
    </row>
    <row r="78" spans="1:10" ht="12.75">
      <c r="A78" s="244">
        <v>39490</v>
      </c>
      <c r="B78" s="238" t="s">
        <v>600</v>
      </c>
      <c r="C78" s="245" t="s">
        <v>121</v>
      </c>
      <c r="D78" s="238">
        <v>108798</v>
      </c>
      <c r="E78" s="238">
        <v>402552.6</v>
      </c>
      <c r="F78" s="239">
        <v>3</v>
      </c>
      <c r="G78" s="241">
        <f>H78/1.61</f>
        <v>5000.653416149068</v>
      </c>
      <c r="H78" s="242">
        <v>8051.052000000001</v>
      </c>
      <c r="I78" s="243">
        <f>G78*F78</f>
        <v>15001.960248447205</v>
      </c>
      <c r="J78" s="243">
        <f>H78*F78</f>
        <v>24153.156000000003</v>
      </c>
    </row>
    <row r="79" spans="1:10" ht="25.5">
      <c r="A79" s="244">
        <v>39490</v>
      </c>
      <c r="B79" s="238" t="s">
        <v>122</v>
      </c>
      <c r="C79" s="239" t="s">
        <v>123</v>
      </c>
      <c r="D79" s="238">
        <v>1704242</v>
      </c>
      <c r="E79" s="240">
        <v>2590447.84</v>
      </c>
      <c r="F79" s="239">
        <v>0.3</v>
      </c>
      <c r="G79" s="241">
        <f aca="true" t="shared" si="1" ref="G79:G122">H79/1.61</f>
        <v>16089.738136645961</v>
      </c>
      <c r="H79" s="242">
        <v>25904.4784</v>
      </c>
      <c r="I79" s="243">
        <f aca="true" t="shared" si="2" ref="I79:I122">G79*F79</f>
        <v>4826.921440993789</v>
      </c>
      <c r="J79" s="243">
        <v>7771.343519999999</v>
      </c>
    </row>
    <row r="80" spans="1:10" ht="12.75">
      <c r="A80" s="244">
        <v>39498</v>
      </c>
      <c r="B80" s="238" t="s">
        <v>606</v>
      </c>
      <c r="C80" s="239" t="s">
        <v>124</v>
      </c>
      <c r="D80" s="238">
        <v>133451</v>
      </c>
      <c r="E80" s="240">
        <v>413698.1</v>
      </c>
      <c r="F80" s="239">
        <v>2</v>
      </c>
      <c r="G80" s="241">
        <f t="shared" si="1"/>
        <v>5139.106832298136</v>
      </c>
      <c r="H80" s="242">
        <v>8273.962</v>
      </c>
      <c r="I80" s="243">
        <f t="shared" si="2"/>
        <v>10278.213664596273</v>
      </c>
      <c r="J80" s="243">
        <v>16547.924</v>
      </c>
    </row>
    <row r="81" spans="1:10" ht="12.75">
      <c r="A81" s="244">
        <v>39504</v>
      </c>
      <c r="B81" s="238" t="s">
        <v>125</v>
      </c>
      <c r="C81" s="239" t="s">
        <v>126</v>
      </c>
      <c r="D81" s="238">
        <v>18500</v>
      </c>
      <c r="E81" s="240">
        <v>55500</v>
      </c>
      <c r="F81" s="239">
        <v>3</v>
      </c>
      <c r="G81" s="241">
        <f t="shared" si="1"/>
        <v>1723.6024844720496</v>
      </c>
      <c r="H81" s="242">
        <v>2775</v>
      </c>
      <c r="I81" s="243">
        <f t="shared" si="2"/>
        <v>5170.807453416149</v>
      </c>
      <c r="J81" s="243">
        <v>8325</v>
      </c>
    </row>
    <row r="82" spans="1:10" ht="12.75">
      <c r="A82" s="244">
        <v>39506</v>
      </c>
      <c r="B82" s="238" t="s">
        <v>127</v>
      </c>
      <c r="C82" s="239" t="s">
        <v>128</v>
      </c>
      <c r="D82" s="238">
        <v>25000</v>
      </c>
      <c r="E82" s="240">
        <v>70000</v>
      </c>
      <c r="F82" s="239">
        <v>0.2</v>
      </c>
      <c r="G82" s="241">
        <f t="shared" si="1"/>
        <v>869.5652173913043</v>
      </c>
      <c r="H82" s="242">
        <v>1400</v>
      </c>
      <c r="I82" s="243">
        <f t="shared" si="2"/>
        <v>173.91304347826087</v>
      </c>
      <c r="J82" s="243">
        <v>280</v>
      </c>
    </row>
    <row r="83" spans="1:10" ht="12.75">
      <c r="A83" s="244">
        <v>39517</v>
      </c>
      <c r="B83" s="238" t="s">
        <v>129</v>
      </c>
      <c r="C83" s="239" t="s">
        <v>130</v>
      </c>
      <c r="D83" s="238">
        <v>533355</v>
      </c>
      <c r="E83" s="238">
        <v>688027.95</v>
      </c>
      <c r="F83" s="239">
        <v>0.25</v>
      </c>
      <c r="G83" s="241">
        <f>H83/1.61</f>
        <v>4273.46552795031</v>
      </c>
      <c r="H83" s="242">
        <v>6880.279500000001</v>
      </c>
      <c r="I83" s="243">
        <f>G83*F83</f>
        <v>1068.3663819875776</v>
      </c>
      <c r="J83" s="243">
        <f>H83*F83</f>
        <v>1720.0698750000001</v>
      </c>
    </row>
    <row r="84" spans="1:10" ht="12.75">
      <c r="A84" s="244">
        <v>39532</v>
      </c>
      <c r="B84" s="238" t="s">
        <v>131</v>
      </c>
      <c r="C84" s="239" t="s">
        <v>132</v>
      </c>
      <c r="D84" s="238">
        <v>1658286</v>
      </c>
      <c r="E84" s="240">
        <v>2139188.94</v>
      </c>
      <c r="F84" s="239">
        <v>0.2</v>
      </c>
      <c r="G84" s="241">
        <f t="shared" si="1"/>
        <v>13286.887826086955</v>
      </c>
      <c r="H84" s="242">
        <v>21391.8894</v>
      </c>
      <c r="I84" s="243">
        <f t="shared" si="2"/>
        <v>2657.3775652173913</v>
      </c>
      <c r="J84" s="243">
        <v>4278.37788</v>
      </c>
    </row>
    <row r="85" spans="1:10" ht="12.75">
      <c r="A85" s="244">
        <v>39532</v>
      </c>
      <c r="B85" s="238" t="s">
        <v>65</v>
      </c>
      <c r="C85" s="239" t="s">
        <v>133</v>
      </c>
      <c r="D85" s="238">
        <v>126613</v>
      </c>
      <c r="E85" s="240">
        <v>208911.45</v>
      </c>
      <c r="F85" s="239">
        <v>0.2</v>
      </c>
      <c r="G85" s="241">
        <f t="shared" si="1"/>
        <v>2595.1732919254655</v>
      </c>
      <c r="H85" s="242">
        <v>4178.228999999999</v>
      </c>
      <c r="I85" s="243">
        <f t="shared" si="2"/>
        <v>519.0346583850932</v>
      </c>
      <c r="J85" s="243">
        <v>835.6457999999999</v>
      </c>
    </row>
    <row r="86" spans="1:10" ht="25.5">
      <c r="A86" s="244">
        <v>39514</v>
      </c>
      <c r="B86" s="238" t="s">
        <v>100</v>
      </c>
      <c r="C86" s="239" t="s">
        <v>134</v>
      </c>
      <c r="D86" s="238">
        <v>630000</v>
      </c>
      <c r="E86" s="240">
        <v>819000</v>
      </c>
      <c r="F86" s="239">
        <v>1</v>
      </c>
      <c r="G86" s="241">
        <f t="shared" si="1"/>
        <v>5086.95652173913</v>
      </c>
      <c r="H86" s="242">
        <v>8190</v>
      </c>
      <c r="I86" s="243">
        <f t="shared" si="2"/>
        <v>5086.95652173913</v>
      </c>
      <c r="J86" s="243">
        <v>8190</v>
      </c>
    </row>
    <row r="87" spans="1:10" ht="12.75">
      <c r="A87" s="244">
        <v>39532</v>
      </c>
      <c r="B87" s="238" t="s">
        <v>129</v>
      </c>
      <c r="C87" s="239" t="s">
        <v>135</v>
      </c>
      <c r="D87" s="238">
        <v>533355</v>
      </c>
      <c r="E87" s="238">
        <v>688027.95</v>
      </c>
      <c r="F87" s="239">
        <v>0.25</v>
      </c>
      <c r="G87" s="241">
        <f>H87/1.61</f>
        <v>4273.46552795031</v>
      </c>
      <c r="H87" s="242">
        <v>6880.279500000001</v>
      </c>
      <c r="I87" s="243">
        <f>G87*F87</f>
        <v>1068.3663819875776</v>
      </c>
      <c r="J87" s="243">
        <f>H87*F87</f>
        <v>1720.0698750000001</v>
      </c>
    </row>
    <row r="88" spans="1:10" ht="12.75">
      <c r="A88" s="237" t="s">
        <v>136</v>
      </c>
      <c r="B88" s="238" t="s">
        <v>37</v>
      </c>
      <c r="C88" s="239" t="s">
        <v>137</v>
      </c>
      <c r="D88" s="238">
        <v>52573</v>
      </c>
      <c r="E88" s="240">
        <v>157719</v>
      </c>
      <c r="F88" s="239">
        <v>4</v>
      </c>
      <c r="G88" s="241">
        <f t="shared" si="1"/>
        <v>1959.2422360248447</v>
      </c>
      <c r="H88" s="242">
        <v>3154.38</v>
      </c>
      <c r="I88" s="243">
        <f t="shared" si="2"/>
        <v>7836.968944099379</v>
      </c>
      <c r="J88" s="243">
        <v>12617.52</v>
      </c>
    </row>
    <row r="89" spans="1:10" ht="38.25">
      <c r="A89" s="237" t="s">
        <v>136</v>
      </c>
      <c r="B89" s="238" t="s">
        <v>138</v>
      </c>
      <c r="C89" s="239" t="s">
        <v>139</v>
      </c>
      <c r="D89" s="238">
        <v>1214520</v>
      </c>
      <c r="E89" s="240">
        <v>1821780</v>
      </c>
      <c r="F89" s="239">
        <v>1.3</v>
      </c>
      <c r="G89" s="241">
        <f t="shared" si="1"/>
        <v>22630.807453416146</v>
      </c>
      <c r="H89" s="242">
        <v>36435.6</v>
      </c>
      <c r="I89" s="243">
        <f t="shared" si="2"/>
        <v>29420.04968944099</v>
      </c>
      <c r="J89" s="243">
        <v>47366.28</v>
      </c>
    </row>
    <row r="90" spans="1:10" ht="12.75">
      <c r="A90" s="244">
        <v>39549</v>
      </c>
      <c r="B90" s="238" t="s">
        <v>65</v>
      </c>
      <c r="C90" s="239" t="s">
        <v>140</v>
      </c>
      <c r="D90" s="238">
        <v>126613</v>
      </c>
      <c r="E90" s="240">
        <v>208911.45</v>
      </c>
      <c r="F90" s="239">
        <v>0.5</v>
      </c>
      <c r="G90" s="241">
        <f t="shared" si="1"/>
        <v>2595.1732919254655</v>
      </c>
      <c r="H90" s="242">
        <v>4178.228999999999</v>
      </c>
      <c r="I90" s="243">
        <f t="shared" si="2"/>
        <v>1297.5866459627327</v>
      </c>
      <c r="J90" s="243">
        <v>2089.1144999999997</v>
      </c>
    </row>
    <row r="91" spans="1:10" ht="12.75">
      <c r="A91" s="237" t="s">
        <v>141</v>
      </c>
      <c r="B91" s="238" t="s">
        <v>142</v>
      </c>
      <c r="C91" s="239" t="s">
        <v>143</v>
      </c>
      <c r="D91" s="238">
        <v>48216</v>
      </c>
      <c r="E91" s="240">
        <v>96432</v>
      </c>
      <c r="F91" s="239">
        <v>0.2</v>
      </c>
      <c r="G91" s="241">
        <f t="shared" si="1"/>
        <v>1197.9130434782608</v>
      </c>
      <c r="H91" s="242">
        <v>1928.64</v>
      </c>
      <c r="I91" s="243">
        <f t="shared" si="2"/>
        <v>239.58260869565217</v>
      </c>
      <c r="J91" s="243">
        <v>385.72800000000007</v>
      </c>
    </row>
    <row r="92" spans="1:10" ht="12.75">
      <c r="A92" s="237" t="s">
        <v>144</v>
      </c>
      <c r="B92" s="238" t="s">
        <v>100</v>
      </c>
      <c r="C92" s="239" t="s">
        <v>145</v>
      </c>
      <c r="D92" s="238">
        <v>630000</v>
      </c>
      <c r="E92" s="240">
        <v>819000</v>
      </c>
      <c r="F92" s="239">
        <v>1</v>
      </c>
      <c r="G92" s="241">
        <f t="shared" si="1"/>
        <v>5086.95652173913</v>
      </c>
      <c r="H92" s="242">
        <v>8190</v>
      </c>
      <c r="I92" s="243">
        <f t="shared" si="2"/>
        <v>5086.95652173913</v>
      </c>
      <c r="J92" s="243">
        <v>8190</v>
      </c>
    </row>
    <row r="93" spans="1:10" ht="12.75">
      <c r="A93" s="244">
        <v>39560</v>
      </c>
      <c r="B93" s="238" t="s">
        <v>122</v>
      </c>
      <c r="C93" s="239" t="s">
        <v>146</v>
      </c>
      <c r="D93" s="238">
        <v>1704242</v>
      </c>
      <c r="E93" s="240">
        <v>2590447.84</v>
      </c>
      <c r="F93" s="239">
        <v>0.2</v>
      </c>
      <c r="G93" s="241">
        <f t="shared" si="1"/>
        <v>16089.738136645961</v>
      </c>
      <c r="H93" s="242">
        <v>25904.4784</v>
      </c>
      <c r="I93" s="243">
        <f t="shared" si="2"/>
        <v>3217.9476273291925</v>
      </c>
      <c r="J93" s="243">
        <v>5180.8956800000005</v>
      </c>
    </row>
    <row r="94" spans="1:10" ht="12.75">
      <c r="A94" s="237" t="s">
        <v>147</v>
      </c>
      <c r="B94" s="238" t="s">
        <v>148</v>
      </c>
      <c r="C94" s="239" t="s">
        <v>149</v>
      </c>
      <c r="D94" s="238">
        <v>165064</v>
      </c>
      <c r="E94" s="240">
        <v>609086.16</v>
      </c>
      <c r="F94" s="239">
        <v>0.2</v>
      </c>
      <c r="G94" s="241">
        <f t="shared" si="1"/>
        <v>7566.2877018633535</v>
      </c>
      <c r="H94" s="242">
        <v>12181.7232</v>
      </c>
      <c r="I94" s="243">
        <f t="shared" si="2"/>
        <v>1513.2575403726707</v>
      </c>
      <c r="J94" s="243">
        <f>H94*F94</f>
        <v>2436.3446400000003</v>
      </c>
    </row>
    <row r="95" spans="1:10" ht="12.75">
      <c r="A95" s="244">
        <v>39530</v>
      </c>
      <c r="B95" s="238" t="s">
        <v>150</v>
      </c>
      <c r="C95" s="239" t="s">
        <v>151</v>
      </c>
      <c r="D95" s="238">
        <v>203087</v>
      </c>
      <c r="E95" s="240">
        <v>785946.69</v>
      </c>
      <c r="F95" s="239">
        <v>0.05</v>
      </c>
      <c r="G95" s="241">
        <f t="shared" si="1"/>
        <v>9763.312919254658</v>
      </c>
      <c r="H95" s="242">
        <v>15718.933800000003</v>
      </c>
      <c r="I95" s="243">
        <f t="shared" si="2"/>
        <v>488.1656459627329</v>
      </c>
      <c r="J95" s="243">
        <f aca="true" t="shared" si="3" ref="J95:J122">H95*F95</f>
        <v>785.9466900000002</v>
      </c>
    </row>
    <row r="96" spans="1:10" ht="12.75">
      <c r="A96" s="244">
        <v>39605</v>
      </c>
      <c r="B96" s="238" t="s">
        <v>100</v>
      </c>
      <c r="C96" s="239" t="s">
        <v>152</v>
      </c>
      <c r="D96" s="238">
        <v>630000</v>
      </c>
      <c r="E96" s="240">
        <v>819000</v>
      </c>
      <c r="F96" s="239">
        <v>2</v>
      </c>
      <c r="G96" s="241">
        <f t="shared" si="1"/>
        <v>5086.95652173913</v>
      </c>
      <c r="H96" s="242">
        <v>8190</v>
      </c>
      <c r="I96" s="243">
        <f t="shared" si="2"/>
        <v>10173.91304347826</v>
      </c>
      <c r="J96" s="243">
        <f t="shared" si="3"/>
        <v>16380</v>
      </c>
    </row>
    <row r="97" spans="1:10" ht="12.75">
      <c r="A97" s="244">
        <v>39633</v>
      </c>
      <c r="B97" s="238" t="s">
        <v>100</v>
      </c>
      <c r="C97" s="239" t="s">
        <v>153</v>
      </c>
      <c r="D97" s="238">
        <v>630000</v>
      </c>
      <c r="E97" s="240">
        <v>819000</v>
      </c>
      <c r="F97" s="239">
        <v>3</v>
      </c>
      <c r="G97" s="241">
        <f t="shared" si="1"/>
        <v>5086.95652173913</v>
      </c>
      <c r="H97" s="242">
        <v>8190</v>
      </c>
      <c r="I97" s="243">
        <f t="shared" si="2"/>
        <v>15260.86956521739</v>
      </c>
      <c r="J97" s="243">
        <f t="shared" si="3"/>
        <v>24570</v>
      </c>
    </row>
    <row r="98" spans="1:10" ht="12.75">
      <c r="A98" s="244" t="s">
        <v>154</v>
      </c>
      <c r="B98" s="238" t="s">
        <v>37</v>
      </c>
      <c r="C98" s="239" t="s">
        <v>155</v>
      </c>
      <c r="D98" s="238">
        <v>52573</v>
      </c>
      <c r="E98" s="240">
        <v>157719</v>
      </c>
      <c r="F98" s="239">
        <v>0.2</v>
      </c>
      <c r="G98" s="241">
        <f t="shared" si="1"/>
        <v>1959.2422360248447</v>
      </c>
      <c r="H98" s="242">
        <v>3154.38</v>
      </c>
      <c r="I98" s="243">
        <f t="shared" si="2"/>
        <v>391.848447204969</v>
      </c>
      <c r="J98" s="243">
        <f t="shared" si="3"/>
        <v>630.8760000000001</v>
      </c>
    </row>
    <row r="99" spans="1:10" ht="25.5">
      <c r="A99" s="237" t="s">
        <v>156</v>
      </c>
      <c r="B99" s="238" t="s">
        <v>157</v>
      </c>
      <c r="C99" s="239" t="s">
        <v>158</v>
      </c>
      <c r="D99" s="238">
        <v>20000</v>
      </c>
      <c r="E99" s="240">
        <v>80000</v>
      </c>
      <c r="F99" s="239">
        <v>2</v>
      </c>
      <c r="G99" s="241">
        <f t="shared" si="1"/>
        <v>993.7888198757763</v>
      </c>
      <c r="H99" s="242">
        <v>1600</v>
      </c>
      <c r="I99" s="243">
        <f t="shared" si="2"/>
        <v>1987.5776397515526</v>
      </c>
      <c r="J99" s="243">
        <f t="shared" si="3"/>
        <v>3200</v>
      </c>
    </row>
    <row r="100" spans="1:10" ht="12.75">
      <c r="A100" s="244">
        <v>39687</v>
      </c>
      <c r="B100" s="238" t="s">
        <v>606</v>
      </c>
      <c r="C100" s="239" t="s">
        <v>159</v>
      </c>
      <c r="D100" s="238">
        <v>133451</v>
      </c>
      <c r="E100" s="240">
        <v>413698.1</v>
      </c>
      <c r="F100" s="239">
        <v>0.25</v>
      </c>
      <c r="G100" s="241">
        <f t="shared" si="1"/>
        <v>5139.106832298136</v>
      </c>
      <c r="H100" s="242">
        <v>8273.962</v>
      </c>
      <c r="I100" s="243">
        <f t="shared" si="2"/>
        <v>1284.776708074534</v>
      </c>
      <c r="J100" s="243">
        <f t="shared" si="3"/>
        <v>2068.4905</v>
      </c>
    </row>
    <row r="101" spans="1:10" ht="12.75">
      <c r="A101" s="244">
        <v>39690</v>
      </c>
      <c r="B101" s="238" t="s">
        <v>65</v>
      </c>
      <c r="C101" s="239" t="s">
        <v>160</v>
      </c>
      <c r="D101" s="238">
        <v>126613</v>
      </c>
      <c r="E101" s="240">
        <v>208911.45</v>
      </c>
      <c r="F101" s="239">
        <v>0.5</v>
      </c>
      <c r="G101" s="241">
        <f t="shared" si="1"/>
        <v>2595.1732919254655</v>
      </c>
      <c r="H101" s="242">
        <v>4178.228999999999</v>
      </c>
      <c r="I101" s="243">
        <f t="shared" si="2"/>
        <v>1297.5866459627327</v>
      </c>
      <c r="J101" s="243">
        <f t="shared" si="3"/>
        <v>2089.1144999999997</v>
      </c>
    </row>
    <row r="102" spans="1:10" ht="12.75">
      <c r="A102" s="244" t="s">
        <v>154</v>
      </c>
      <c r="B102" s="238" t="s">
        <v>37</v>
      </c>
      <c r="C102" s="239" t="s">
        <v>155</v>
      </c>
      <c r="D102" s="238">
        <v>52573</v>
      </c>
      <c r="E102" s="238">
        <v>157719</v>
      </c>
      <c r="F102" s="239">
        <v>0.2</v>
      </c>
      <c r="G102" s="241">
        <f t="shared" si="1"/>
        <v>1959.2422360248447</v>
      </c>
      <c r="H102" s="242">
        <v>3154.38</v>
      </c>
      <c r="I102" s="243">
        <f t="shared" si="2"/>
        <v>391.848447204969</v>
      </c>
      <c r="J102" s="243">
        <f t="shared" si="3"/>
        <v>630.8760000000001</v>
      </c>
    </row>
    <row r="103" spans="1:10" ht="12.75">
      <c r="A103" s="244">
        <v>39719</v>
      </c>
      <c r="B103" s="238" t="s">
        <v>150</v>
      </c>
      <c r="C103" s="239" t="s">
        <v>161</v>
      </c>
      <c r="D103" s="238">
        <v>203087</v>
      </c>
      <c r="E103" s="238">
        <v>785946.69</v>
      </c>
      <c r="F103" s="239">
        <v>0.5</v>
      </c>
      <c r="G103" s="241">
        <f t="shared" si="1"/>
        <v>9763.312919254658</v>
      </c>
      <c r="H103" s="242">
        <v>15718.933800000003</v>
      </c>
      <c r="I103" s="243">
        <f t="shared" si="2"/>
        <v>4881.656459627329</v>
      </c>
      <c r="J103" s="243">
        <f t="shared" si="3"/>
        <v>7859.466900000001</v>
      </c>
    </row>
    <row r="104" spans="1:10" ht="12.75">
      <c r="A104" s="244" t="s">
        <v>162</v>
      </c>
      <c r="B104" s="238" t="s">
        <v>608</v>
      </c>
      <c r="C104" s="239" t="s">
        <v>163</v>
      </c>
      <c r="D104" s="238">
        <v>278549</v>
      </c>
      <c r="E104" s="238">
        <v>1008347.38</v>
      </c>
      <c r="F104" s="239">
        <v>0.1</v>
      </c>
      <c r="G104" s="241">
        <f t="shared" si="1"/>
        <v>12526.054409937888</v>
      </c>
      <c r="H104" s="242">
        <v>20166.9476</v>
      </c>
      <c r="I104" s="243">
        <f t="shared" si="2"/>
        <v>1252.6054409937888</v>
      </c>
      <c r="J104" s="243">
        <f t="shared" si="3"/>
        <v>2016.69476</v>
      </c>
    </row>
    <row r="105" spans="1:10" ht="12.75">
      <c r="A105" s="237" t="s">
        <v>164</v>
      </c>
      <c r="B105" s="238" t="s">
        <v>165</v>
      </c>
      <c r="C105" s="239" t="s">
        <v>166</v>
      </c>
      <c r="D105" s="238">
        <v>220000</v>
      </c>
      <c r="E105" s="238">
        <v>440000</v>
      </c>
      <c r="F105" s="239">
        <v>2</v>
      </c>
      <c r="G105" s="241">
        <f t="shared" si="1"/>
        <v>2732.919254658385</v>
      </c>
      <c r="H105" s="242">
        <v>4400</v>
      </c>
      <c r="I105" s="243">
        <f t="shared" si="2"/>
        <v>5465.83850931677</v>
      </c>
      <c r="J105" s="243">
        <f t="shared" si="3"/>
        <v>8800</v>
      </c>
    </row>
    <row r="106" spans="1:10" ht="12.75">
      <c r="A106" s="237" t="s">
        <v>167</v>
      </c>
      <c r="B106" s="238" t="s">
        <v>168</v>
      </c>
      <c r="C106" s="239" t="s">
        <v>169</v>
      </c>
      <c r="D106" s="238">
        <v>315081</v>
      </c>
      <c r="E106" s="238">
        <v>979901.91</v>
      </c>
      <c r="F106" s="239">
        <v>1</v>
      </c>
      <c r="G106" s="241">
        <f t="shared" si="1"/>
        <v>12172.69453416149</v>
      </c>
      <c r="H106" s="242">
        <v>19598.0382</v>
      </c>
      <c r="I106" s="243">
        <f t="shared" si="2"/>
        <v>12172.69453416149</v>
      </c>
      <c r="J106" s="243">
        <f t="shared" si="3"/>
        <v>19598.0382</v>
      </c>
    </row>
    <row r="107" spans="1:10" ht="12.75">
      <c r="A107" s="237" t="s">
        <v>170</v>
      </c>
      <c r="B107" s="238" t="s">
        <v>171</v>
      </c>
      <c r="C107" s="239" t="s">
        <v>172</v>
      </c>
      <c r="D107" s="238">
        <v>10200</v>
      </c>
      <c r="E107" s="238">
        <v>20400</v>
      </c>
      <c r="F107" s="239">
        <v>2</v>
      </c>
      <c r="G107" s="241">
        <f t="shared" si="1"/>
        <v>633.5403726708074</v>
      </c>
      <c r="H107" s="242">
        <v>1020</v>
      </c>
      <c r="I107" s="243">
        <f t="shared" si="2"/>
        <v>1267.0807453416148</v>
      </c>
      <c r="J107" s="243">
        <f t="shared" si="3"/>
        <v>2040</v>
      </c>
    </row>
    <row r="108" spans="1:10" ht="12.75">
      <c r="A108" s="244">
        <v>39746</v>
      </c>
      <c r="B108" s="238" t="s">
        <v>173</v>
      </c>
      <c r="C108" s="239" t="s">
        <v>174</v>
      </c>
      <c r="D108" s="238">
        <v>240066</v>
      </c>
      <c r="E108" s="238">
        <v>640976.22</v>
      </c>
      <c r="F108" s="239">
        <v>0.66</v>
      </c>
      <c r="G108" s="241">
        <f t="shared" si="1"/>
        <v>7962.43751552795</v>
      </c>
      <c r="H108" s="242">
        <v>12819.5244</v>
      </c>
      <c r="I108" s="243">
        <f t="shared" si="2"/>
        <v>5255.208760248447</v>
      </c>
      <c r="J108" s="243">
        <f t="shared" si="3"/>
        <v>8460.886104000001</v>
      </c>
    </row>
    <row r="109" spans="1:10" ht="12.75">
      <c r="A109" s="244">
        <v>39696</v>
      </c>
      <c r="B109" s="238" t="s">
        <v>100</v>
      </c>
      <c r="C109" s="239" t="s">
        <v>175</v>
      </c>
      <c r="D109" s="238">
        <v>630000</v>
      </c>
      <c r="E109" s="238">
        <v>819000</v>
      </c>
      <c r="F109" s="239">
        <v>0.1</v>
      </c>
      <c r="G109" s="241">
        <f t="shared" si="1"/>
        <v>5086.95652173913</v>
      </c>
      <c r="H109" s="242">
        <v>8190</v>
      </c>
      <c r="I109" s="243">
        <f t="shared" si="2"/>
        <v>508.695652173913</v>
      </c>
      <c r="J109" s="243">
        <f t="shared" si="3"/>
        <v>819</v>
      </c>
    </row>
    <row r="110" spans="1:10" ht="12.75">
      <c r="A110" s="244">
        <v>39680</v>
      </c>
      <c r="B110" s="238" t="s">
        <v>176</v>
      </c>
      <c r="C110" s="239" t="s">
        <v>177</v>
      </c>
      <c r="D110" s="238">
        <v>38912</v>
      </c>
      <c r="E110" s="238">
        <v>108953.6</v>
      </c>
      <c r="F110" s="239">
        <v>0.5</v>
      </c>
      <c r="G110" s="241">
        <f t="shared" si="1"/>
        <v>1353.4608695652173</v>
      </c>
      <c r="H110" s="242">
        <v>2179.072</v>
      </c>
      <c r="I110" s="243">
        <f t="shared" si="2"/>
        <v>676.7304347826087</v>
      </c>
      <c r="J110" s="243">
        <f t="shared" si="3"/>
        <v>1089.536</v>
      </c>
    </row>
    <row r="111" spans="1:10" ht="12.75">
      <c r="A111" s="244">
        <v>39680</v>
      </c>
      <c r="B111" s="238" t="s">
        <v>178</v>
      </c>
      <c r="C111" s="239" t="s">
        <v>179</v>
      </c>
      <c r="D111" s="238">
        <v>15182</v>
      </c>
      <c r="E111" s="238">
        <v>33400.4</v>
      </c>
      <c r="F111" s="239">
        <v>0.25</v>
      </c>
      <c r="G111" s="241">
        <f t="shared" si="1"/>
        <v>414.91180124223604</v>
      </c>
      <c r="H111" s="242">
        <v>668.008</v>
      </c>
      <c r="I111" s="243">
        <f t="shared" si="2"/>
        <v>103.72795031055901</v>
      </c>
      <c r="J111" s="243">
        <f t="shared" si="3"/>
        <v>167.002</v>
      </c>
    </row>
    <row r="112" spans="1:10" ht="12.75">
      <c r="A112" s="244">
        <v>39680</v>
      </c>
      <c r="B112" s="238" t="s">
        <v>180</v>
      </c>
      <c r="C112" s="239" t="s">
        <v>179</v>
      </c>
      <c r="D112" s="238">
        <v>23344</v>
      </c>
      <c r="E112" s="238">
        <v>51356.8</v>
      </c>
      <c r="F112" s="239">
        <v>0.25</v>
      </c>
      <c r="G112" s="241">
        <f t="shared" si="1"/>
        <v>637.9726708074534</v>
      </c>
      <c r="H112" s="242">
        <v>1027.136</v>
      </c>
      <c r="I112" s="243">
        <f t="shared" si="2"/>
        <v>159.49316770186334</v>
      </c>
      <c r="J112" s="243">
        <f t="shared" si="3"/>
        <v>256.784</v>
      </c>
    </row>
    <row r="113" spans="1:10" ht="12.75">
      <c r="A113" s="244">
        <v>39673</v>
      </c>
      <c r="B113" s="238" t="s">
        <v>181</v>
      </c>
      <c r="C113" s="239" t="s">
        <v>182</v>
      </c>
      <c r="D113" s="238">
        <v>45103</v>
      </c>
      <c r="E113" s="238">
        <v>126288.4</v>
      </c>
      <c r="F113" s="239">
        <v>0.8</v>
      </c>
      <c r="G113" s="241">
        <f t="shared" si="1"/>
        <v>1568.8</v>
      </c>
      <c r="H113" s="242">
        <v>2525.768</v>
      </c>
      <c r="I113" s="243">
        <f t="shared" si="2"/>
        <v>1255.04</v>
      </c>
      <c r="J113" s="243">
        <f t="shared" si="3"/>
        <v>2020.6144000000002</v>
      </c>
    </row>
    <row r="114" spans="1:10" ht="12.75">
      <c r="A114" s="244">
        <v>39680</v>
      </c>
      <c r="B114" s="238" t="s">
        <v>183</v>
      </c>
      <c r="C114" s="239" t="s">
        <v>184</v>
      </c>
      <c r="D114" s="238">
        <v>70012</v>
      </c>
      <c r="E114" s="238">
        <v>196033.6</v>
      </c>
      <c r="F114" s="239">
        <v>0.5</v>
      </c>
      <c r="G114" s="241">
        <f t="shared" si="1"/>
        <v>2435.1999999999994</v>
      </c>
      <c r="H114" s="242">
        <v>3920.6719999999996</v>
      </c>
      <c r="I114" s="243">
        <f t="shared" si="2"/>
        <v>1217.5999999999997</v>
      </c>
      <c r="J114" s="243">
        <f t="shared" si="3"/>
        <v>1960.3359999999998</v>
      </c>
    </row>
    <row r="115" spans="1:10" ht="12.75">
      <c r="A115" s="244">
        <v>39746</v>
      </c>
      <c r="B115" s="238" t="s">
        <v>185</v>
      </c>
      <c r="C115" s="239" t="s">
        <v>186</v>
      </c>
      <c r="D115" s="238">
        <v>60790</v>
      </c>
      <c r="E115" s="238"/>
      <c r="F115" s="239">
        <v>0.66</v>
      </c>
      <c r="G115" s="241">
        <f t="shared" si="1"/>
        <v>1434.7950310559006</v>
      </c>
      <c r="H115" s="242">
        <v>2310.02</v>
      </c>
      <c r="I115" s="243">
        <f t="shared" si="2"/>
        <v>946.9647204968944</v>
      </c>
      <c r="J115" s="243">
        <f t="shared" si="3"/>
        <v>1524.6132</v>
      </c>
    </row>
    <row r="116" spans="1:10" ht="12.75">
      <c r="A116" s="237" t="s">
        <v>187</v>
      </c>
      <c r="B116" s="238" t="s">
        <v>110</v>
      </c>
      <c r="C116" s="239" t="s">
        <v>188</v>
      </c>
      <c r="D116" s="238">
        <v>9500</v>
      </c>
      <c r="E116" s="238">
        <v>28500</v>
      </c>
      <c r="F116" s="239">
        <v>0.5</v>
      </c>
      <c r="G116" s="241">
        <f t="shared" si="1"/>
        <v>354.0372670807453</v>
      </c>
      <c r="H116" s="242">
        <v>570</v>
      </c>
      <c r="I116" s="243">
        <f t="shared" si="2"/>
        <v>177.01863354037266</v>
      </c>
      <c r="J116" s="243">
        <f t="shared" si="3"/>
        <v>285</v>
      </c>
    </row>
    <row r="117" spans="1:10" ht="25.5">
      <c r="A117" s="244">
        <v>39757</v>
      </c>
      <c r="B117" s="238" t="s">
        <v>189</v>
      </c>
      <c r="C117" s="239" t="s">
        <v>190</v>
      </c>
      <c r="D117" s="238">
        <v>143875</v>
      </c>
      <c r="E117" s="238">
        <v>365442.5</v>
      </c>
      <c r="F117" s="239">
        <v>0.66</v>
      </c>
      <c r="G117" s="241">
        <f t="shared" si="1"/>
        <v>4539.658385093167</v>
      </c>
      <c r="H117" s="242">
        <v>7308.85</v>
      </c>
      <c r="I117" s="243">
        <f t="shared" si="2"/>
        <v>2996.1745341614906</v>
      </c>
      <c r="J117" s="243">
        <f t="shared" si="3"/>
        <v>4823.841</v>
      </c>
    </row>
    <row r="118" spans="1:10" ht="12.75">
      <c r="A118" s="244">
        <v>39759</v>
      </c>
      <c r="B118" s="238" t="s">
        <v>65</v>
      </c>
      <c r="C118" s="239" t="s">
        <v>191</v>
      </c>
      <c r="D118" s="238">
        <v>126613</v>
      </c>
      <c r="E118" s="238">
        <v>208911.45</v>
      </c>
      <c r="F118" s="239">
        <v>0.6</v>
      </c>
      <c r="G118" s="241">
        <f t="shared" si="1"/>
        <v>2595.1732919254655</v>
      </c>
      <c r="H118" s="242">
        <v>4178.228999999999</v>
      </c>
      <c r="I118" s="243">
        <f t="shared" si="2"/>
        <v>1557.1039751552792</v>
      </c>
      <c r="J118" s="243">
        <f t="shared" si="3"/>
        <v>2506.9373999999993</v>
      </c>
    </row>
    <row r="119" spans="1:10" ht="12.75">
      <c r="A119" s="237" t="s">
        <v>192</v>
      </c>
      <c r="B119" s="238" t="s">
        <v>171</v>
      </c>
      <c r="C119" s="239" t="s">
        <v>193</v>
      </c>
      <c r="D119" s="238">
        <v>10200</v>
      </c>
      <c r="E119" s="238">
        <v>20400</v>
      </c>
      <c r="F119" s="239">
        <v>2</v>
      </c>
      <c r="G119" s="241">
        <f t="shared" si="1"/>
        <v>633.5403726708074</v>
      </c>
      <c r="H119" s="242">
        <v>1020</v>
      </c>
      <c r="I119" s="243">
        <f t="shared" si="2"/>
        <v>1267.0807453416148</v>
      </c>
      <c r="J119" s="243">
        <f t="shared" si="3"/>
        <v>2040</v>
      </c>
    </row>
    <row r="120" spans="1:10" ht="12.75">
      <c r="A120" s="244">
        <v>39787</v>
      </c>
      <c r="B120" s="238" t="s">
        <v>100</v>
      </c>
      <c r="C120" s="239" t="s">
        <v>194</v>
      </c>
      <c r="D120" s="238">
        <v>630000</v>
      </c>
      <c r="E120" s="238">
        <v>819000</v>
      </c>
      <c r="F120" s="239">
        <v>2.3</v>
      </c>
      <c r="G120" s="241">
        <f t="shared" si="1"/>
        <v>5086.95652173913</v>
      </c>
      <c r="H120" s="242">
        <v>8190</v>
      </c>
      <c r="I120" s="243">
        <f t="shared" si="2"/>
        <v>11699.999999999998</v>
      </c>
      <c r="J120" s="243">
        <f t="shared" si="3"/>
        <v>18837</v>
      </c>
    </row>
    <row r="121" spans="1:10" ht="12.75">
      <c r="A121" s="244">
        <v>39805</v>
      </c>
      <c r="B121" s="238" t="s">
        <v>195</v>
      </c>
      <c r="C121" s="239" t="s">
        <v>196</v>
      </c>
      <c r="D121" s="238">
        <v>315081</v>
      </c>
      <c r="E121" s="238">
        <v>979901.91</v>
      </c>
      <c r="F121" s="239">
        <v>0.1</v>
      </c>
      <c r="G121" s="241">
        <f t="shared" si="1"/>
        <v>12172.69453416149</v>
      </c>
      <c r="H121" s="242">
        <v>19598.0382</v>
      </c>
      <c r="I121" s="243">
        <f t="shared" si="2"/>
        <v>1217.269453416149</v>
      </c>
      <c r="J121" s="243">
        <f t="shared" si="3"/>
        <v>1959.80382</v>
      </c>
    </row>
    <row r="122" spans="1:10" ht="12.75">
      <c r="A122" s="237" t="s">
        <v>192</v>
      </c>
      <c r="B122" s="238" t="s">
        <v>157</v>
      </c>
      <c r="C122" s="239" t="s">
        <v>197</v>
      </c>
      <c r="D122" s="238">
        <v>20000</v>
      </c>
      <c r="E122" s="238">
        <v>80000</v>
      </c>
      <c r="F122" s="239">
        <v>1</v>
      </c>
      <c r="G122" s="241">
        <f t="shared" si="1"/>
        <v>993.7888198757763</v>
      </c>
      <c r="H122" s="242">
        <v>1600</v>
      </c>
      <c r="I122" s="243">
        <f t="shared" si="2"/>
        <v>993.7888198757763</v>
      </c>
      <c r="J122" s="243">
        <f t="shared" si="3"/>
        <v>1600</v>
      </c>
    </row>
    <row r="123" spans="1:10" ht="12.75">
      <c r="A123" s="222"/>
      <c r="B123" s="62"/>
      <c r="C123" s="62"/>
      <c r="D123" s="227"/>
      <c r="E123" s="223"/>
      <c r="F123" s="223"/>
      <c r="G123" s="69"/>
      <c r="H123" s="219"/>
      <c r="I123" s="15"/>
      <c r="J123" s="15"/>
    </row>
    <row r="124" spans="1:10" ht="12.75">
      <c r="A124" s="16"/>
      <c r="B124" s="13" t="s">
        <v>566</v>
      </c>
      <c r="C124" s="17"/>
      <c r="D124" s="36">
        <f>SUM(D7:D122)</f>
        <v>29469579</v>
      </c>
      <c r="E124" s="36">
        <f aca="true" t="shared" si="4" ref="E124:J124">SUM(E7:E122)</f>
        <v>57710813.78</v>
      </c>
      <c r="F124" s="36">
        <f t="shared" si="4"/>
        <v>525.3399999999999</v>
      </c>
      <c r="G124" s="36">
        <f t="shared" si="4"/>
        <v>598371.4039751557</v>
      </c>
      <c r="H124" s="36">
        <f t="shared" si="4"/>
        <v>775693.9604000003</v>
      </c>
      <c r="I124" s="36">
        <f t="shared" si="4"/>
        <v>183923.09195279502</v>
      </c>
      <c r="J124" s="36">
        <f t="shared" si="4"/>
        <v>296116.178044</v>
      </c>
    </row>
    <row r="126" s="4" customFormat="1" ht="15.75">
      <c r="A126" s="7" t="s">
        <v>546</v>
      </c>
    </row>
    <row r="127" spans="1:10" s="1" customFormat="1" ht="12.75">
      <c r="A127" s="12" t="s">
        <v>549</v>
      </c>
      <c r="B127" s="13" t="s">
        <v>550</v>
      </c>
      <c r="C127" s="13" t="s">
        <v>551</v>
      </c>
      <c r="D127" s="13" t="s">
        <v>552</v>
      </c>
      <c r="E127" s="13" t="s">
        <v>553</v>
      </c>
      <c r="F127" s="13" t="s">
        <v>554</v>
      </c>
      <c r="G127" s="13" t="s">
        <v>555</v>
      </c>
      <c r="H127" s="13" t="s">
        <v>198</v>
      </c>
      <c r="I127" s="13" t="s">
        <v>558</v>
      </c>
      <c r="J127" s="13" t="s">
        <v>199</v>
      </c>
    </row>
    <row r="128" spans="1:8" s="11" customFormat="1" ht="12.75">
      <c r="A128" s="25">
        <v>38725</v>
      </c>
      <c r="B128" s="18" t="s">
        <v>624</v>
      </c>
      <c r="C128" s="18" t="s">
        <v>575</v>
      </c>
      <c r="D128" s="18"/>
      <c r="E128" s="18">
        <v>195000</v>
      </c>
      <c r="F128" s="18">
        <v>120</v>
      </c>
      <c r="G128" s="18">
        <v>38</v>
      </c>
      <c r="H128" s="18">
        <f>F128*G128</f>
        <v>4560</v>
      </c>
    </row>
    <row r="129" spans="1:10" s="11" customFormat="1" ht="12.75">
      <c r="A129" s="244">
        <v>39693</v>
      </c>
      <c r="B129" s="238" t="s">
        <v>200</v>
      </c>
      <c r="C129" s="239" t="s">
        <v>201</v>
      </c>
      <c r="D129" s="242">
        <v>275000</v>
      </c>
      <c r="E129" s="242">
        <v>275000</v>
      </c>
      <c r="F129" s="239">
        <v>195</v>
      </c>
      <c r="G129" s="241">
        <f>H129/1.61</f>
        <v>4119.875776397515</v>
      </c>
      <c r="H129" s="242">
        <v>6633</v>
      </c>
      <c r="I129" s="243">
        <f>G129*F129/20</f>
        <v>40168.78881987578</v>
      </c>
      <c r="J129" s="243">
        <f>H129*F129/20</f>
        <v>64671.75</v>
      </c>
    </row>
    <row r="130" spans="1:10" s="11" customFormat="1" ht="12.75">
      <c r="A130" s="244">
        <v>39774</v>
      </c>
      <c r="B130" s="238" t="s">
        <v>202</v>
      </c>
      <c r="C130" s="239" t="s">
        <v>203</v>
      </c>
      <c r="D130" s="238">
        <v>0</v>
      </c>
      <c r="E130" s="238">
        <v>0</v>
      </c>
      <c r="F130" s="239">
        <v>340</v>
      </c>
      <c r="G130" s="241">
        <f>H130/1.61</f>
        <v>0</v>
      </c>
      <c r="H130" s="242">
        <v>0</v>
      </c>
      <c r="I130" s="243">
        <f>G130*F130</f>
        <v>0</v>
      </c>
      <c r="J130" s="243">
        <f>H130*F130</f>
        <v>0</v>
      </c>
    </row>
    <row r="131" spans="1:10" s="11" customFormat="1" ht="12.75">
      <c r="A131" s="244"/>
      <c r="B131" s="238" t="s">
        <v>204</v>
      </c>
      <c r="C131" s="239" t="s">
        <v>203</v>
      </c>
      <c r="D131" s="238">
        <v>0</v>
      </c>
      <c r="E131" s="238">
        <v>0</v>
      </c>
      <c r="F131" s="239">
        <v>340</v>
      </c>
      <c r="G131" s="241">
        <f>H131/1.61</f>
        <v>0</v>
      </c>
      <c r="H131" s="242">
        <v>0</v>
      </c>
      <c r="I131" s="243">
        <f>G131*F131</f>
        <v>0</v>
      </c>
      <c r="J131" s="243">
        <f>H131*F131</f>
        <v>0</v>
      </c>
    </row>
    <row r="132" spans="1:10" s="11" customFormat="1" ht="12.75">
      <c r="A132" s="244">
        <v>39797</v>
      </c>
      <c r="B132" s="238" t="s">
        <v>205</v>
      </c>
      <c r="C132" s="239" t="s">
        <v>203</v>
      </c>
      <c r="D132" s="238">
        <v>0</v>
      </c>
      <c r="E132" s="238">
        <v>0</v>
      </c>
      <c r="F132" s="239">
        <v>340</v>
      </c>
      <c r="G132" s="241">
        <f>H132/1.61</f>
        <v>0</v>
      </c>
      <c r="H132" s="242">
        <v>0</v>
      </c>
      <c r="I132" s="243">
        <f>G132*F132</f>
        <v>0</v>
      </c>
      <c r="J132" s="243">
        <f>H132*F132</f>
        <v>0</v>
      </c>
    </row>
    <row r="133" spans="1:10" s="11" customFormat="1" ht="12.75">
      <c r="A133" s="244"/>
      <c r="B133" s="238" t="s">
        <v>206</v>
      </c>
      <c r="C133" s="239" t="s">
        <v>203</v>
      </c>
      <c r="D133" s="238">
        <v>0</v>
      </c>
      <c r="E133" s="238">
        <v>0</v>
      </c>
      <c r="F133" s="239">
        <v>340</v>
      </c>
      <c r="G133" s="241">
        <f>H133/1.61</f>
        <v>0</v>
      </c>
      <c r="H133" s="242">
        <v>0</v>
      </c>
      <c r="I133" s="243">
        <f>G133*F133</f>
        <v>0</v>
      </c>
      <c r="J133" s="243">
        <f>H133*F133</f>
        <v>0</v>
      </c>
    </row>
    <row r="134" spans="1:8" s="11" customFormat="1" ht="12.75">
      <c r="A134" s="25"/>
      <c r="B134" s="18"/>
      <c r="C134" s="18"/>
      <c r="D134" s="18"/>
      <c r="E134" s="18"/>
      <c r="F134" s="18"/>
      <c r="G134" s="18"/>
      <c r="H134" s="18"/>
    </row>
    <row r="135" spans="1:10" ht="12.75">
      <c r="A135" s="16"/>
      <c r="B135" s="13" t="s">
        <v>566</v>
      </c>
      <c r="C135" s="17"/>
      <c r="D135" s="64">
        <f>SUM(D128:D134)</f>
        <v>275000</v>
      </c>
      <c r="E135" s="64">
        <f aca="true" t="shared" si="5" ref="E135:J135">SUM(E128:E134)</f>
        <v>470000</v>
      </c>
      <c r="F135" s="64">
        <f t="shared" si="5"/>
        <v>1675</v>
      </c>
      <c r="G135" s="64">
        <f t="shared" si="5"/>
        <v>4157.875776397515</v>
      </c>
      <c r="H135" s="64">
        <f t="shared" si="5"/>
        <v>11193</v>
      </c>
      <c r="I135" s="64">
        <f t="shared" si="5"/>
        <v>40168.78881987578</v>
      </c>
      <c r="J135" s="64">
        <f t="shared" si="5"/>
        <v>64671.75</v>
      </c>
    </row>
    <row r="136" s="11" customFormat="1" ht="12.75">
      <c r="A136" s="10"/>
    </row>
    <row r="137" s="4" customFormat="1" ht="15.75">
      <c r="A137" s="7" t="s">
        <v>547</v>
      </c>
    </row>
    <row r="138" spans="1:10" s="1" customFormat="1" ht="12.75">
      <c r="A138" s="12" t="s">
        <v>549</v>
      </c>
      <c r="B138" s="13" t="s">
        <v>550</v>
      </c>
      <c r="C138" s="13" t="s">
        <v>551</v>
      </c>
      <c r="D138" s="13" t="s">
        <v>552</v>
      </c>
      <c r="E138" s="13" t="s">
        <v>553</v>
      </c>
      <c r="F138" s="13" t="s">
        <v>554</v>
      </c>
      <c r="G138" s="13" t="s">
        <v>555</v>
      </c>
      <c r="H138" s="13" t="s">
        <v>198</v>
      </c>
      <c r="I138" s="13" t="s">
        <v>558</v>
      </c>
      <c r="J138" s="13" t="s">
        <v>199</v>
      </c>
    </row>
    <row r="139" spans="1:10" ht="25.5">
      <c r="A139" s="39">
        <v>38875</v>
      </c>
      <c r="B139" s="38" t="s">
        <v>69</v>
      </c>
      <c r="C139" s="38" t="s">
        <v>70</v>
      </c>
      <c r="D139" s="228">
        <v>225000</v>
      </c>
      <c r="E139" s="228">
        <v>225000</v>
      </c>
      <c r="F139" s="15">
        <v>555</v>
      </c>
      <c r="G139" s="229">
        <v>7.5</v>
      </c>
      <c r="H139" s="219">
        <v>4162</v>
      </c>
      <c r="I139" s="15"/>
      <c r="J139" s="15"/>
    </row>
    <row r="140" spans="1:10" ht="12.75">
      <c r="A140" s="230">
        <v>38932</v>
      </c>
      <c r="B140" s="231" t="s">
        <v>687</v>
      </c>
      <c r="C140" s="231" t="s">
        <v>71</v>
      </c>
      <c r="D140" s="228">
        <v>200000</v>
      </c>
      <c r="E140" s="228">
        <v>200000</v>
      </c>
      <c r="F140" s="223">
        <v>480</v>
      </c>
      <c r="G140" s="229">
        <v>7.5</v>
      </c>
      <c r="H140" s="229">
        <v>3600</v>
      </c>
      <c r="I140" s="15"/>
      <c r="J140" s="15"/>
    </row>
    <row r="141" spans="1:10" ht="12.75">
      <c r="A141" s="53">
        <v>39120</v>
      </c>
      <c r="B141" s="62" t="s">
        <v>112</v>
      </c>
      <c r="C141" s="62" t="s">
        <v>113</v>
      </c>
      <c r="D141" s="15"/>
      <c r="E141" s="219">
        <v>200000</v>
      </c>
      <c r="F141" s="228">
        <v>480</v>
      </c>
      <c r="G141" s="228">
        <v>13</v>
      </c>
      <c r="H141" s="228">
        <f>F141*G141</f>
        <v>6240</v>
      </c>
      <c r="I141" s="15"/>
      <c r="J141" s="15"/>
    </row>
    <row r="142" spans="1:10" ht="25.5">
      <c r="A142" s="53">
        <v>39134</v>
      </c>
      <c r="B142" s="62" t="s">
        <v>114</v>
      </c>
      <c r="C142" s="62" t="s">
        <v>115</v>
      </c>
      <c r="D142" s="15"/>
      <c r="E142" s="219">
        <v>400000</v>
      </c>
      <c r="F142" s="228">
        <v>480</v>
      </c>
      <c r="G142" s="228">
        <v>26</v>
      </c>
      <c r="H142" s="228">
        <f>F142*G142</f>
        <v>12480</v>
      </c>
      <c r="I142" s="15"/>
      <c r="J142" s="15"/>
    </row>
    <row r="143" spans="1:10" ht="25.5">
      <c r="A143" s="256">
        <v>39689</v>
      </c>
      <c r="B143" s="229" t="s">
        <v>207</v>
      </c>
      <c r="C143" s="257" t="s">
        <v>208</v>
      </c>
      <c r="D143" s="15"/>
      <c r="E143" s="229">
        <v>500000</v>
      </c>
      <c r="F143" s="257">
        <v>480</v>
      </c>
      <c r="G143" s="228">
        <v>26</v>
      </c>
      <c r="H143" s="258">
        <v>1000</v>
      </c>
      <c r="I143" s="228">
        <f>F143*G143</f>
        <v>12480</v>
      </c>
      <c r="J143" s="252">
        <v>24000</v>
      </c>
    </row>
    <row r="144" spans="1:10" ht="12.75">
      <c r="A144" s="259">
        <v>39687</v>
      </c>
      <c r="B144" s="229" t="s">
        <v>209</v>
      </c>
      <c r="C144" s="260" t="s">
        <v>210</v>
      </c>
      <c r="D144" s="229">
        <v>225000</v>
      </c>
      <c r="E144" s="229">
        <v>225000</v>
      </c>
      <c r="F144" s="257">
        <v>540</v>
      </c>
      <c r="G144" s="241">
        <f>H144/1.61</f>
        <v>310.55900621118013</v>
      </c>
      <c r="H144" s="258">
        <v>500</v>
      </c>
      <c r="I144" s="241">
        <f>G144*F144/20</f>
        <v>8385.093167701863</v>
      </c>
      <c r="J144" s="241">
        <f>H144*F144/20</f>
        <v>13500</v>
      </c>
    </row>
    <row r="145" spans="1:8" ht="12.75">
      <c r="A145" s="230"/>
      <c r="B145" s="231"/>
      <c r="C145" s="231"/>
      <c r="D145" s="253"/>
      <c r="E145" s="253"/>
      <c r="F145" s="254"/>
      <c r="G145" s="255"/>
      <c r="H145" s="255"/>
    </row>
    <row r="146" spans="1:8" ht="12.75">
      <c r="A146" s="230"/>
      <c r="B146" s="231"/>
      <c r="C146" s="231"/>
      <c r="D146" s="228"/>
      <c r="E146" s="228"/>
      <c r="F146" s="223"/>
      <c r="G146" s="229"/>
      <c r="H146" s="229"/>
    </row>
    <row r="147" spans="1:10" ht="12.75">
      <c r="A147" s="16"/>
      <c r="B147" s="13" t="s">
        <v>566</v>
      </c>
      <c r="C147" s="17"/>
      <c r="D147" s="36">
        <f>SUM(D139:D146)</f>
        <v>650000</v>
      </c>
      <c r="E147" s="36">
        <f aca="true" t="shared" si="6" ref="E147:J147">SUM(E139:E146)</f>
        <v>1750000</v>
      </c>
      <c r="F147" s="36">
        <f t="shared" si="6"/>
        <v>3015</v>
      </c>
      <c r="G147" s="36">
        <f t="shared" si="6"/>
        <v>390.55900621118013</v>
      </c>
      <c r="H147" s="36">
        <f t="shared" si="6"/>
        <v>27982</v>
      </c>
      <c r="I147" s="36">
        <f t="shared" si="6"/>
        <v>20865.093167701863</v>
      </c>
      <c r="J147" s="36">
        <f t="shared" si="6"/>
        <v>37500</v>
      </c>
    </row>
    <row r="149" s="4" customFormat="1" ht="15.75">
      <c r="A149" s="7" t="s">
        <v>548</v>
      </c>
    </row>
    <row r="150" spans="1:9" s="1" customFormat="1" ht="12.75">
      <c r="A150" s="12" t="s">
        <v>549</v>
      </c>
      <c r="B150" s="13" t="s">
        <v>550</v>
      </c>
      <c r="C150" s="13" t="s">
        <v>551</v>
      </c>
      <c r="D150" s="13" t="s">
        <v>630</v>
      </c>
      <c r="E150" s="13" t="s">
        <v>632</v>
      </c>
      <c r="F150" s="13" t="s">
        <v>633</v>
      </c>
      <c r="G150" s="13" t="s">
        <v>559</v>
      </c>
      <c r="H150" s="13"/>
      <c r="I150" s="13" t="s">
        <v>558</v>
      </c>
    </row>
    <row r="151" spans="1:9" s="1" customFormat="1" ht="12.75">
      <c r="A151" s="12"/>
      <c r="B151" s="13"/>
      <c r="C151" s="13"/>
      <c r="D151" s="13" t="s">
        <v>631</v>
      </c>
      <c r="E151" s="13" t="s">
        <v>634</v>
      </c>
      <c r="F151" s="13" t="s">
        <v>634</v>
      </c>
      <c r="G151" s="13"/>
      <c r="H151" s="13"/>
      <c r="I151" s="13"/>
    </row>
    <row r="152" spans="1:9" ht="12.75">
      <c r="A152" s="23">
        <v>38718</v>
      </c>
      <c r="B152" s="232" t="s">
        <v>591</v>
      </c>
      <c r="C152" s="15"/>
      <c r="D152" s="219"/>
      <c r="E152" s="219">
        <v>2854398</v>
      </c>
      <c r="F152" s="219">
        <v>125491</v>
      </c>
      <c r="G152" s="233">
        <v>0.3</v>
      </c>
      <c r="H152" s="219">
        <f>F152*G152</f>
        <v>37647.299999999996</v>
      </c>
      <c r="I152" s="15"/>
    </row>
    <row r="153" spans="1:9" ht="12.75">
      <c r="A153" s="23">
        <v>38749</v>
      </c>
      <c r="B153" s="232" t="s">
        <v>591</v>
      </c>
      <c r="C153" s="15"/>
      <c r="D153" s="219"/>
      <c r="E153" s="219">
        <v>2576757</v>
      </c>
      <c r="F153" s="219">
        <v>110066</v>
      </c>
      <c r="G153" s="233">
        <v>0.3</v>
      </c>
      <c r="H153" s="219">
        <f aca="true" t="shared" si="7" ref="H153:H163">F153*G153</f>
        <v>33019.799999999996</v>
      </c>
      <c r="I153" s="15"/>
    </row>
    <row r="154" spans="1:9" ht="12.75">
      <c r="A154" s="14" t="s">
        <v>562</v>
      </c>
      <c r="B154" s="232" t="s">
        <v>591</v>
      </c>
      <c r="C154" s="15"/>
      <c r="D154" s="219"/>
      <c r="E154" s="219">
        <v>3208871</v>
      </c>
      <c r="F154" s="219">
        <v>152793</v>
      </c>
      <c r="G154" s="233">
        <v>0.3</v>
      </c>
      <c r="H154" s="219">
        <f t="shared" si="7"/>
        <v>45837.9</v>
      </c>
      <c r="I154" s="15"/>
    </row>
    <row r="155" spans="1:9" ht="12.75">
      <c r="A155" s="23">
        <v>38808</v>
      </c>
      <c r="B155" s="232" t="s">
        <v>591</v>
      </c>
      <c r="C155" s="15"/>
      <c r="D155" s="219"/>
      <c r="E155" s="219">
        <v>2611329</v>
      </c>
      <c r="F155" s="219">
        <v>135076</v>
      </c>
      <c r="G155" s="233">
        <v>0.3</v>
      </c>
      <c r="H155" s="219">
        <f t="shared" si="7"/>
        <v>40522.799999999996</v>
      </c>
      <c r="I155" s="15"/>
    </row>
    <row r="156" spans="1:9" ht="12.75">
      <c r="A156" s="14" t="s">
        <v>563</v>
      </c>
      <c r="B156" s="232" t="s">
        <v>591</v>
      </c>
      <c r="C156" s="15"/>
      <c r="D156" s="219"/>
      <c r="E156" s="219">
        <v>2758750</v>
      </c>
      <c r="F156" s="219">
        <v>144884</v>
      </c>
      <c r="G156" s="233">
        <v>0.3</v>
      </c>
      <c r="H156" s="219">
        <f t="shared" si="7"/>
        <v>43465.2</v>
      </c>
      <c r="I156" s="15"/>
    </row>
    <row r="157" spans="1:9" ht="12.75">
      <c r="A157" s="23">
        <v>38869</v>
      </c>
      <c r="B157" s="232" t="s">
        <v>591</v>
      </c>
      <c r="C157" s="15"/>
      <c r="D157" s="219"/>
      <c r="E157" s="219">
        <v>2209131</v>
      </c>
      <c r="F157" s="219">
        <v>130816</v>
      </c>
      <c r="G157" s="233">
        <v>0.3</v>
      </c>
      <c r="H157" s="219">
        <f t="shared" si="7"/>
        <v>39244.799999999996</v>
      </c>
      <c r="I157" s="15"/>
    </row>
    <row r="158" spans="1:9" ht="12.75">
      <c r="A158" s="23">
        <v>38899</v>
      </c>
      <c r="B158" s="232" t="s">
        <v>591</v>
      </c>
      <c r="C158" s="15"/>
      <c r="D158" s="219"/>
      <c r="E158" s="219">
        <v>2223725</v>
      </c>
      <c r="F158" s="219">
        <v>125102</v>
      </c>
      <c r="G158" s="233">
        <v>0.3</v>
      </c>
      <c r="H158" s="219">
        <f t="shared" si="7"/>
        <v>37530.6</v>
      </c>
      <c r="I158" s="15"/>
    </row>
    <row r="159" spans="1:9" ht="12.75">
      <c r="A159" s="23">
        <v>38930</v>
      </c>
      <c r="B159" s="232" t="s">
        <v>591</v>
      </c>
      <c r="C159" s="15"/>
      <c r="D159" s="219"/>
      <c r="E159" s="219">
        <v>2847939</v>
      </c>
      <c r="F159" s="219">
        <v>114124</v>
      </c>
      <c r="G159" s="233">
        <v>0.3</v>
      </c>
      <c r="H159" s="219">
        <f t="shared" si="7"/>
        <v>34237.2</v>
      </c>
      <c r="I159" s="15"/>
    </row>
    <row r="160" spans="1:9" ht="12.75">
      <c r="A160" s="23">
        <v>38961</v>
      </c>
      <c r="B160" s="232" t="s">
        <v>591</v>
      </c>
      <c r="C160" s="15"/>
      <c r="D160" s="219"/>
      <c r="E160" s="219">
        <v>2815623</v>
      </c>
      <c r="F160" s="219">
        <v>116274</v>
      </c>
      <c r="G160" s="233">
        <v>0.3</v>
      </c>
      <c r="H160" s="219">
        <f t="shared" si="7"/>
        <v>34882.2</v>
      </c>
      <c r="I160" s="15"/>
    </row>
    <row r="161" spans="1:9" ht="12.75">
      <c r="A161" s="14" t="s">
        <v>564</v>
      </c>
      <c r="B161" s="232" t="s">
        <v>591</v>
      </c>
      <c r="C161" s="15"/>
      <c r="D161" s="219"/>
      <c r="E161" s="219">
        <v>4145556</v>
      </c>
      <c r="F161" s="219">
        <v>131558</v>
      </c>
      <c r="G161" s="233">
        <v>0.3</v>
      </c>
      <c r="H161" s="219">
        <f t="shared" si="7"/>
        <v>39467.4</v>
      </c>
      <c r="I161" s="15"/>
    </row>
    <row r="162" spans="1:9" ht="12.75">
      <c r="A162" s="23">
        <v>39022</v>
      </c>
      <c r="B162" s="232" t="s">
        <v>591</v>
      </c>
      <c r="C162" s="15"/>
      <c r="D162" s="219">
        <v>131736</v>
      </c>
      <c r="E162" s="219">
        <v>3262036</v>
      </c>
      <c r="F162" s="219">
        <v>102296</v>
      </c>
      <c r="G162" s="233">
        <v>0.3</v>
      </c>
      <c r="H162" s="219">
        <f t="shared" si="7"/>
        <v>30688.8</v>
      </c>
      <c r="I162" s="15"/>
    </row>
    <row r="163" spans="1:9" ht="12.75">
      <c r="A163" s="14" t="s">
        <v>565</v>
      </c>
      <c r="B163" s="232" t="s">
        <v>591</v>
      </c>
      <c r="C163" s="15"/>
      <c r="D163" s="219">
        <v>143520</v>
      </c>
      <c r="E163" s="219">
        <v>2275000</v>
      </c>
      <c r="F163" s="219">
        <v>74221</v>
      </c>
      <c r="G163" s="233">
        <v>0.3</v>
      </c>
      <c r="H163" s="219">
        <f t="shared" si="7"/>
        <v>22266.3</v>
      </c>
      <c r="I163" s="15"/>
    </row>
    <row r="164" spans="1:9" ht="12.75">
      <c r="A164" s="23">
        <v>39083</v>
      </c>
      <c r="B164" s="232" t="s">
        <v>591</v>
      </c>
      <c r="C164" s="15" t="s">
        <v>116</v>
      </c>
      <c r="D164" s="227">
        <v>99544</v>
      </c>
      <c r="E164" s="223">
        <v>3499502</v>
      </c>
      <c r="F164" s="227">
        <v>99544</v>
      </c>
      <c r="G164" s="233">
        <v>0.3</v>
      </c>
      <c r="H164" s="219">
        <f>D164*G164</f>
        <v>29863.199999999997</v>
      </c>
      <c r="I164" s="15"/>
    </row>
    <row r="165" spans="1:9" ht="12.75">
      <c r="A165" s="23">
        <v>39114</v>
      </c>
      <c r="B165" s="232" t="s">
        <v>591</v>
      </c>
      <c r="C165" s="15"/>
      <c r="D165" s="219">
        <v>106133</v>
      </c>
      <c r="E165" s="223">
        <v>3639822</v>
      </c>
      <c r="F165" s="15">
        <v>88080</v>
      </c>
      <c r="G165" s="233">
        <v>0.3</v>
      </c>
      <c r="H165" s="219">
        <f aca="true" t="shared" si="8" ref="H165:H175">D165*G165</f>
        <v>31839.899999999998</v>
      </c>
      <c r="I165" s="15"/>
    </row>
    <row r="166" spans="1:9" ht="12.75">
      <c r="A166" s="23">
        <v>39142</v>
      </c>
      <c r="B166" s="232" t="s">
        <v>591</v>
      </c>
      <c r="C166" s="15"/>
      <c r="D166" s="219">
        <v>215431</v>
      </c>
      <c r="E166" s="223">
        <v>4609495</v>
      </c>
      <c r="F166" s="15">
        <v>110082</v>
      </c>
      <c r="G166" s="233">
        <v>0.3</v>
      </c>
      <c r="H166" s="219">
        <f t="shared" si="8"/>
        <v>64629.299999999996</v>
      </c>
      <c r="I166" s="15"/>
    </row>
    <row r="167" spans="1:9" ht="12.75">
      <c r="A167" s="23">
        <v>39173</v>
      </c>
      <c r="B167" s="232" t="s">
        <v>591</v>
      </c>
      <c r="C167" s="15"/>
      <c r="D167" s="219">
        <v>158700</v>
      </c>
      <c r="E167" s="223">
        <v>2884828</v>
      </c>
      <c r="F167" s="15">
        <v>82145</v>
      </c>
      <c r="G167" s="233">
        <v>0.3</v>
      </c>
      <c r="H167" s="219">
        <f t="shared" si="8"/>
        <v>47610</v>
      </c>
      <c r="I167" s="15"/>
    </row>
    <row r="168" spans="1:9" ht="12.75">
      <c r="A168" s="23">
        <v>39203</v>
      </c>
      <c r="B168" s="232" t="s">
        <v>591</v>
      </c>
      <c r="C168" s="15"/>
      <c r="D168" s="219">
        <v>161366</v>
      </c>
      <c r="E168" s="223">
        <v>3214389</v>
      </c>
      <c r="F168" s="227">
        <v>84859</v>
      </c>
      <c r="G168" s="233">
        <v>0.3</v>
      </c>
      <c r="H168" s="219">
        <f t="shared" si="8"/>
        <v>48409.799999999996</v>
      </c>
      <c r="I168" s="15"/>
    </row>
    <row r="169" spans="1:9" ht="12.75">
      <c r="A169" s="23">
        <v>39234</v>
      </c>
      <c r="B169" s="232" t="s">
        <v>591</v>
      </c>
      <c r="C169" s="15"/>
      <c r="D169" s="219">
        <v>206632</v>
      </c>
      <c r="E169" s="223">
        <v>2869779</v>
      </c>
      <c r="F169" s="15">
        <v>105751</v>
      </c>
      <c r="G169" s="233">
        <v>0.3</v>
      </c>
      <c r="H169" s="219">
        <f t="shared" si="8"/>
        <v>61989.6</v>
      </c>
      <c r="I169" s="15"/>
    </row>
    <row r="170" spans="1:9" ht="12.75">
      <c r="A170" s="23">
        <v>39264</v>
      </c>
      <c r="B170" s="232" t="s">
        <v>591</v>
      </c>
      <c r="C170" s="15"/>
      <c r="D170" s="219">
        <v>443099</v>
      </c>
      <c r="E170" s="219">
        <v>4043226</v>
      </c>
      <c r="F170" s="219">
        <v>94174</v>
      </c>
      <c r="G170" s="233">
        <v>0.3</v>
      </c>
      <c r="H170" s="219">
        <f t="shared" si="8"/>
        <v>132929.69999999998</v>
      </c>
      <c r="I170" s="15"/>
    </row>
    <row r="171" spans="1:9" ht="12.75">
      <c r="A171" s="23">
        <v>39295</v>
      </c>
      <c r="B171" s="232" t="s">
        <v>591</v>
      </c>
      <c r="C171" s="15"/>
      <c r="D171" s="219">
        <v>219387</v>
      </c>
      <c r="E171" s="219">
        <v>3283882</v>
      </c>
      <c r="F171" s="219">
        <v>90589</v>
      </c>
      <c r="G171" s="233">
        <v>0.3</v>
      </c>
      <c r="H171" s="219">
        <f t="shared" si="8"/>
        <v>65816.09999999999</v>
      </c>
      <c r="I171" s="15"/>
    </row>
    <row r="172" spans="1:9" ht="12.75">
      <c r="A172" s="23">
        <v>39326</v>
      </c>
      <c r="B172" s="232" t="s">
        <v>591</v>
      </c>
      <c r="C172" s="15"/>
      <c r="D172" s="219">
        <v>276340</v>
      </c>
      <c r="E172" s="219">
        <v>3978719</v>
      </c>
      <c r="F172" s="219">
        <v>68998</v>
      </c>
      <c r="G172" s="233">
        <v>0.3</v>
      </c>
      <c r="H172" s="219">
        <f t="shared" si="8"/>
        <v>82902</v>
      </c>
      <c r="I172" s="15"/>
    </row>
    <row r="173" spans="1:9" ht="12.75">
      <c r="A173" s="23">
        <v>39356</v>
      </c>
      <c r="B173" s="232" t="s">
        <v>591</v>
      </c>
      <c r="C173" s="15"/>
      <c r="D173" s="219">
        <v>222888</v>
      </c>
      <c r="E173" s="219">
        <v>4319480</v>
      </c>
      <c r="F173" s="219">
        <v>93778</v>
      </c>
      <c r="G173" s="233">
        <v>0.3</v>
      </c>
      <c r="H173" s="219">
        <f t="shared" si="8"/>
        <v>66866.4</v>
      </c>
      <c r="I173" s="15"/>
    </row>
    <row r="174" spans="1:9" ht="12.75">
      <c r="A174" s="23">
        <v>39387</v>
      </c>
      <c r="B174" s="232" t="s">
        <v>591</v>
      </c>
      <c r="C174" s="15"/>
      <c r="D174" s="219">
        <v>153486</v>
      </c>
      <c r="E174" s="219">
        <v>4322176</v>
      </c>
      <c r="F174" s="219">
        <v>94874</v>
      </c>
      <c r="G174" s="233">
        <v>0.3</v>
      </c>
      <c r="H174" s="219">
        <f t="shared" si="8"/>
        <v>46045.799999999996</v>
      </c>
      <c r="I174" s="15"/>
    </row>
    <row r="175" spans="1:9" ht="12.75">
      <c r="A175" s="23">
        <v>39417</v>
      </c>
      <c r="B175" s="232" t="s">
        <v>591</v>
      </c>
      <c r="C175" s="15"/>
      <c r="D175" s="219">
        <v>186628</v>
      </c>
      <c r="E175" s="219">
        <v>3565647</v>
      </c>
      <c r="F175" s="219">
        <v>88537</v>
      </c>
      <c r="G175" s="233">
        <v>0.3</v>
      </c>
      <c r="H175" s="219">
        <f t="shared" si="8"/>
        <v>55988.4</v>
      </c>
      <c r="I175" s="15"/>
    </row>
    <row r="176" spans="1:9" ht="12.75">
      <c r="A176" s="23">
        <v>39448</v>
      </c>
      <c r="B176" s="232" t="s">
        <v>591</v>
      </c>
      <c r="C176" s="15"/>
      <c r="D176" s="246">
        <v>222492</v>
      </c>
      <c r="E176" s="247">
        <v>4366484</v>
      </c>
      <c r="F176" s="248">
        <v>105175</v>
      </c>
      <c r="G176" s="233">
        <v>0.3</v>
      </c>
      <c r="H176" s="233"/>
      <c r="I176" s="219">
        <f>D176*G176</f>
        <v>66747.59999999999</v>
      </c>
    </row>
    <row r="177" spans="1:9" ht="12.75">
      <c r="A177" s="23">
        <v>39479</v>
      </c>
      <c r="B177" s="232" t="s">
        <v>591</v>
      </c>
      <c r="C177" s="15"/>
      <c r="D177" s="249">
        <v>180528</v>
      </c>
      <c r="E177" s="247">
        <v>3654272</v>
      </c>
      <c r="F177" s="61">
        <v>91032</v>
      </c>
      <c r="G177" s="233">
        <v>0.3</v>
      </c>
      <c r="H177" s="233"/>
      <c r="I177" s="219">
        <f aca="true" t="shared" si="9" ref="I177:I187">D177*G177</f>
        <v>54158.4</v>
      </c>
    </row>
    <row r="178" spans="1:9" ht="12.75">
      <c r="A178" s="23">
        <v>39508</v>
      </c>
      <c r="B178" s="232" t="s">
        <v>591</v>
      </c>
      <c r="C178" s="15"/>
      <c r="D178" s="249">
        <v>235259</v>
      </c>
      <c r="E178" s="247">
        <v>4335370</v>
      </c>
      <c r="F178" s="61">
        <v>116422</v>
      </c>
      <c r="G178" s="233">
        <v>0.3</v>
      </c>
      <c r="H178" s="233"/>
      <c r="I178" s="219">
        <f t="shared" si="9"/>
        <v>70577.7</v>
      </c>
    </row>
    <row r="179" spans="1:9" ht="12.75">
      <c r="A179" s="23">
        <v>39539</v>
      </c>
      <c r="B179" s="232" t="s">
        <v>591</v>
      </c>
      <c r="C179" s="15"/>
      <c r="D179" s="249">
        <v>283941</v>
      </c>
      <c r="E179" s="247">
        <v>3723719</v>
      </c>
      <c r="F179" s="61">
        <v>122121</v>
      </c>
      <c r="G179" s="233">
        <v>0.3</v>
      </c>
      <c r="H179" s="233"/>
      <c r="I179" s="219">
        <f t="shared" si="9"/>
        <v>85182.3</v>
      </c>
    </row>
    <row r="180" spans="1:9" ht="12.75">
      <c r="A180" s="23">
        <v>39569</v>
      </c>
      <c r="B180" s="232" t="s">
        <v>591</v>
      </c>
      <c r="C180" s="15"/>
      <c r="D180" s="249">
        <v>343490</v>
      </c>
      <c r="E180" s="247">
        <v>3743016</v>
      </c>
      <c r="F180" s="248">
        <v>148465</v>
      </c>
      <c r="G180" s="233">
        <v>0.3</v>
      </c>
      <c r="H180" s="233"/>
      <c r="I180" s="219">
        <f t="shared" si="9"/>
        <v>103047</v>
      </c>
    </row>
    <row r="181" spans="1:9" ht="12.75">
      <c r="A181" s="23">
        <v>39600</v>
      </c>
      <c r="B181" s="232" t="s">
        <v>591</v>
      </c>
      <c r="C181" s="15"/>
      <c r="D181" s="249">
        <v>283207</v>
      </c>
      <c r="E181" s="247">
        <v>3466264</v>
      </c>
      <c r="F181" s="61">
        <v>83382</v>
      </c>
      <c r="G181" s="233">
        <v>0.3</v>
      </c>
      <c r="H181" s="233"/>
      <c r="I181" s="219">
        <f t="shared" si="9"/>
        <v>84962.09999999999</v>
      </c>
    </row>
    <row r="182" spans="1:9" ht="12.75">
      <c r="A182" s="23">
        <v>39630</v>
      </c>
      <c r="B182" s="232" t="s">
        <v>591</v>
      </c>
      <c r="C182" s="15"/>
      <c r="D182" s="250">
        <v>285521</v>
      </c>
      <c r="E182" s="251">
        <v>3411341</v>
      </c>
      <c r="F182" s="251">
        <v>76018</v>
      </c>
      <c r="G182" s="233">
        <v>0.3</v>
      </c>
      <c r="H182" s="233"/>
      <c r="I182" s="219">
        <f t="shared" si="9"/>
        <v>85656.3</v>
      </c>
    </row>
    <row r="183" spans="1:9" ht="12.75">
      <c r="A183" s="23">
        <v>39661</v>
      </c>
      <c r="B183" s="232" t="s">
        <v>591</v>
      </c>
      <c r="C183" s="15"/>
      <c r="D183" s="250">
        <v>266437</v>
      </c>
      <c r="E183" s="251">
        <v>3421122</v>
      </c>
      <c r="F183" s="251">
        <v>69967</v>
      </c>
      <c r="G183" s="233">
        <v>0.3</v>
      </c>
      <c r="H183" s="233"/>
      <c r="I183" s="219">
        <f t="shared" si="9"/>
        <v>79931.09999999999</v>
      </c>
    </row>
    <row r="184" spans="1:9" ht="12.75">
      <c r="A184" s="23">
        <v>39692</v>
      </c>
      <c r="B184" s="232" t="s">
        <v>591</v>
      </c>
      <c r="C184" s="15"/>
      <c r="D184" s="250">
        <v>341413</v>
      </c>
      <c r="E184" s="219">
        <v>4003821</v>
      </c>
      <c r="F184" s="219">
        <v>77594</v>
      </c>
      <c r="G184" s="233">
        <v>0.3</v>
      </c>
      <c r="H184" s="233"/>
      <c r="I184" s="219">
        <f t="shared" si="9"/>
        <v>102423.9</v>
      </c>
    </row>
    <row r="185" spans="1:9" ht="12.75">
      <c r="A185" s="23">
        <v>39722</v>
      </c>
      <c r="B185" s="232" t="s">
        <v>591</v>
      </c>
      <c r="C185" s="15"/>
      <c r="D185" s="250">
        <v>360720</v>
      </c>
      <c r="E185" s="219">
        <v>4078105</v>
      </c>
      <c r="F185" s="219">
        <v>80892</v>
      </c>
      <c r="G185" s="233">
        <v>0.3</v>
      </c>
      <c r="H185" s="233"/>
      <c r="I185" s="219">
        <f t="shared" si="9"/>
        <v>108216</v>
      </c>
    </row>
    <row r="186" spans="1:9" ht="12.75">
      <c r="A186" s="23">
        <v>39753</v>
      </c>
      <c r="B186" s="232" t="s">
        <v>591</v>
      </c>
      <c r="C186" s="15"/>
      <c r="D186" s="250">
        <v>343868</v>
      </c>
      <c r="E186" s="219">
        <v>3912578</v>
      </c>
      <c r="F186" s="219">
        <v>78152</v>
      </c>
      <c r="G186" s="233">
        <v>0.3</v>
      </c>
      <c r="H186" s="233"/>
      <c r="I186" s="219">
        <f t="shared" si="9"/>
        <v>103160.4</v>
      </c>
    </row>
    <row r="187" spans="1:9" ht="12.75">
      <c r="A187" s="23">
        <v>39783</v>
      </c>
      <c r="B187" s="232" t="s">
        <v>591</v>
      </c>
      <c r="C187" s="15"/>
      <c r="D187" s="250">
        <v>304653</v>
      </c>
      <c r="E187" s="219">
        <v>3417192</v>
      </c>
      <c r="F187" s="219">
        <v>68874</v>
      </c>
      <c r="G187" s="233">
        <v>0.3</v>
      </c>
      <c r="H187" s="233"/>
      <c r="I187" s="219">
        <f t="shared" si="9"/>
        <v>91395.9</v>
      </c>
    </row>
    <row r="188" spans="1:9" ht="12.75">
      <c r="A188" s="14"/>
      <c r="B188" s="232"/>
      <c r="C188" s="15"/>
      <c r="D188" s="219"/>
      <c r="E188" s="219"/>
      <c r="F188" s="219"/>
      <c r="G188" s="233"/>
      <c r="H188" s="219"/>
      <c r="I188" s="15"/>
    </row>
    <row r="189" spans="1:9" ht="12.75">
      <c r="A189" s="14"/>
      <c r="B189" s="232"/>
      <c r="C189" s="15"/>
      <c r="D189" s="219"/>
      <c r="E189" s="219"/>
      <c r="F189" s="219"/>
      <c r="G189" s="233"/>
      <c r="H189" s="219"/>
      <c r="I189" s="15"/>
    </row>
    <row r="190" spans="1:9" ht="12.75">
      <c r="A190" s="14"/>
      <c r="B190" s="232"/>
      <c r="C190" s="15"/>
      <c r="D190" s="219"/>
      <c r="E190" s="219"/>
      <c r="F190" s="219"/>
      <c r="G190" s="233"/>
      <c r="H190" s="219"/>
      <c r="I190" s="15"/>
    </row>
    <row r="191" spans="1:9" ht="12.75">
      <c r="A191" s="14"/>
      <c r="B191" s="232"/>
      <c r="C191" s="15"/>
      <c r="D191" s="219"/>
      <c r="E191" s="219"/>
      <c r="F191" s="219"/>
      <c r="G191" s="233"/>
      <c r="H191" s="219"/>
      <c r="I191" s="15"/>
    </row>
    <row r="192" spans="1:9" ht="12.75">
      <c r="A192" s="14"/>
      <c r="B192" s="232"/>
      <c r="C192" s="15"/>
      <c r="D192" s="219"/>
      <c r="E192" s="219"/>
      <c r="F192" s="219"/>
      <c r="G192" s="233"/>
      <c r="H192" s="219"/>
      <c r="I192" s="15"/>
    </row>
    <row r="193" spans="1:9" ht="12.75">
      <c r="A193" s="14"/>
      <c r="B193" s="232"/>
      <c r="C193" s="15"/>
      <c r="D193" s="219"/>
      <c r="E193" s="219"/>
      <c r="F193" s="219"/>
      <c r="G193" s="233"/>
      <c r="H193" s="219"/>
      <c r="I193" s="15"/>
    </row>
    <row r="194" spans="1:9" ht="12.75">
      <c r="A194" s="16"/>
      <c r="B194" s="13" t="s">
        <v>566</v>
      </c>
      <c r="C194" s="17"/>
      <c r="D194" s="36">
        <f aca="true" t="shared" si="10" ref="D194:I194">SUM(D152:D193)</f>
        <v>6176419</v>
      </c>
      <c r="E194" s="36">
        <f t="shared" si="10"/>
        <v>123553344</v>
      </c>
      <c r="F194" s="36">
        <f t="shared" si="10"/>
        <v>3682206</v>
      </c>
      <c r="G194" s="36">
        <f t="shared" si="10"/>
        <v>10.800000000000004</v>
      </c>
      <c r="H194" s="36">
        <f t="shared" si="10"/>
        <v>1173700.5</v>
      </c>
      <c r="I194" s="36">
        <f t="shared" si="10"/>
        <v>1035458.7000000001</v>
      </c>
    </row>
    <row r="195" ht="12.75">
      <c r="A195" s="8"/>
    </row>
    <row r="196" ht="12.75">
      <c r="A196" s="8"/>
    </row>
  </sheetData>
  <hyperlinks>
    <hyperlink ref="B152" r:id="rId1" display="www.topten.ch "/>
    <hyperlink ref="B153:B163" r:id="rId2" display="www.topten.ch "/>
    <hyperlink ref="B164" r:id="rId3" display="www.topten.ch "/>
    <hyperlink ref="B165:B175" r:id="rId4" display="www.topten.ch "/>
    <hyperlink ref="B176" r:id="rId5" display="www.topten.ch "/>
    <hyperlink ref="B177:B187" r:id="rId6" display="www.topten.ch "/>
  </hyperlinks>
  <printOptions/>
  <pageMargins left="0.5905511811023623" right="0.5905511811023623" top="0.5905511811023623" bottom="0.7874015748031497" header="0.5118110236220472" footer="0.5905511811023623"/>
  <pageSetup orientation="landscape" paperSize="9" r:id="rId9"/>
  <headerFooter alignWithMargins="0">
    <oddFooter>&amp;C&amp;P</oddFooter>
  </headerFooter>
  <legacyDrawing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31">
      <selection activeCell="B42" sqref="B42"/>
    </sheetView>
  </sheetViews>
  <sheetFormatPr defaultColWidth="11.421875" defaultRowHeight="12.75"/>
  <cols>
    <col min="1" max="1" width="20.7109375" style="74" customWidth="1"/>
    <col min="2" max="2" width="22.8515625" style="74" customWidth="1"/>
    <col min="3" max="3" width="46.28125" style="75" customWidth="1"/>
    <col min="4" max="5" width="10.8515625" style="74" customWidth="1"/>
    <col min="6" max="6" width="13.140625" style="74" customWidth="1"/>
    <col min="7" max="7" width="12.28125" style="74" customWidth="1"/>
    <col min="8" max="8" width="10.00390625" style="74" customWidth="1"/>
    <col min="9" max="16384" width="11.421875" style="74" customWidth="1"/>
  </cols>
  <sheetData>
    <row r="1" spans="1:3" s="71" customFormat="1" ht="18">
      <c r="A1" s="70" t="s">
        <v>211</v>
      </c>
      <c r="C1" s="72"/>
    </row>
    <row r="2" ht="12.75">
      <c r="A2" s="74" t="s">
        <v>212</v>
      </c>
    </row>
    <row r="3" spans="1:2" ht="12.75">
      <c r="A3" s="73">
        <f ca="1">TODAY()</f>
        <v>39836</v>
      </c>
      <c r="B3" s="74" t="s">
        <v>693</v>
      </c>
    </row>
    <row r="5" spans="1:3" s="76" customFormat="1" ht="15.75">
      <c r="A5" s="76" t="s">
        <v>545</v>
      </c>
      <c r="C5" s="77"/>
    </row>
    <row r="6" spans="1:8" s="80" customFormat="1" ht="12.75">
      <c r="A6" s="78" t="s">
        <v>549</v>
      </c>
      <c r="B6" s="78" t="s">
        <v>550</v>
      </c>
      <c r="C6" s="79" t="s">
        <v>551</v>
      </c>
      <c r="D6" s="78" t="s">
        <v>552</v>
      </c>
      <c r="E6" s="78" t="s">
        <v>553</v>
      </c>
      <c r="F6" s="78" t="s">
        <v>554</v>
      </c>
      <c r="G6" s="78" t="s">
        <v>555</v>
      </c>
      <c r="H6" s="78" t="s">
        <v>558</v>
      </c>
    </row>
    <row r="7" spans="1:8" s="84" customFormat="1" ht="12.75">
      <c r="A7" s="261" t="s">
        <v>694</v>
      </c>
      <c r="B7" s="81" t="s">
        <v>695</v>
      </c>
      <c r="C7" s="82" t="s">
        <v>696</v>
      </c>
      <c r="D7" s="81">
        <v>5125</v>
      </c>
      <c r="E7" s="83">
        <f>D7*1.5</f>
        <v>7687.5</v>
      </c>
      <c r="F7" s="81">
        <v>0.25</v>
      </c>
      <c r="G7" s="81"/>
      <c r="H7" s="83"/>
    </row>
    <row r="8" spans="1:8" s="84" customFormat="1" ht="12.75">
      <c r="A8" s="85">
        <v>39008</v>
      </c>
      <c r="B8" s="81" t="s">
        <v>697</v>
      </c>
      <c r="C8" s="82" t="s">
        <v>698</v>
      </c>
      <c r="D8" s="81">
        <v>47288</v>
      </c>
      <c r="E8" s="83">
        <f>D8*2</f>
        <v>94576</v>
      </c>
      <c r="F8" s="81">
        <v>0.25</v>
      </c>
      <c r="G8" s="262">
        <v>6201.6</v>
      </c>
      <c r="H8" s="83">
        <f>G8/F8/100</f>
        <v>248.06400000000002</v>
      </c>
    </row>
    <row r="9" spans="1:8" s="84" customFormat="1" ht="25.5">
      <c r="A9" s="85">
        <v>39021</v>
      </c>
      <c r="B9" s="81" t="s">
        <v>699</v>
      </c>
      <c r="C9" s="82" t="s">
        <v>700</v>
      </c>
      <c r="D9" s="81">
        <v>111547</v>
      </c>
      <c r="E9" s="83">
        <f>D9*2</f>
        <v>223094</v>
      </c>
      <c r="F9" s="81">
        <v>1</v>
      </c>
      <c r="G9" s="262">
        <v>12138</v>
      </c>
      <c r="H9" s="83">
        <f>G9/F9</f>
        <v>12138</v>
      </c>
    </row>
    <row r="10" spans="1:8" s="84" customFormat="1" ht="25.5">
      <c r="A10" s="85">
        <v>39050</v>
      </c>
      <c r="B10" s="81" t="s">
        <v>701</v>
      </c>
      <c r="C10" s="82" t="s">
        <v>702</v>
      </c>
      <c r="D10" s="81">
        <v>5358</v>
      </c>
      <c r="E10" s="83">
        <f>D10*1.5</f>
        <v>8037</v>
      </c>
      <c r="F10" s="81">
        <v>0.25</v>
      </c>
      <c r="G10" s="81"/>
      <c r="H10" s="83"/>
    </row>
    <row r="11" spans="1:8" ht="25.5">
      <c r="A11" s="86">
        <v>39052</v>
      </c>
      <c r="B11" s="87" t="s">
        <v>703</v>
      </c>
      <c r="C11" s="38" t="s">
        <v>702</v>
      </c>
      <c r="D11" s="87">
        <v>4642</v>
      </c>
      <c r="E11" s="83">
        <f>D11*1.5</f>
        <v>6963</v>
      </c>
      <c r="F11" s="81">
        <v>0.25</v>
      </c>
      <c r="G11" s="87"/>
      <c r="H11" s="263"/>
    </row>
    <row r="12" spans="1:8" ht="38.25">
      <c r="A12" s="86">
        <v>39057</v>
      </c>
      <c r="B12" s="87" t="s">
        <v>704</v>
      </c>
      <c r="C12" s="38" t="s">
        <v>705</v>
      </c>
      <c r="D12" s="87">
        <v>60780</v>
      </c>
      <c r="E12" s="83">
        <f aca="true" t="shared" si="0" ref="E12:E17">D12*2</f>
        <v>121560</v>
      </c>
      <c r="F12" s="87">
        <v>1</v>
      </c>
      <c r="G12" s="262">
        <v>7221.6</v>
      </c>
      <c r="H12" s="83">
        <f>G12/F12</f>
        <v>7221.6</v>
      </c>
    </row>
    <row r="13" spans="1:8" ht="12.75">
      <c r="A13" s="86">
        <v>39057</v>
      </c>
      <c r="B13" s="87" t="s">
        <v>704</v>
      </c>
      <c r="C13" s="38" t="s">
        <v>706</v>
      </c>
      <c r="D13" s="87">
        <v>60780</v>
      </c>
      <c r="E13" s="83">
        <f t="shared" si="0"/>
        <v>121560</v>
      </c>
      <c r="F13" s="81">
        <v>0.2</v>
      </c>
      <c r="G13" s="262">
        <v>7221.6</v>
      </c>
      <c r="H13" s="83">
        <f>G13/F13/100</f>
        <v>361.08</v>
      </c>
    </row>
    <row r="14" spans="1:8" ht="38.25">
      <c r="A14" s="86">
        <v>39060</v>
      </c>
      <c r="B14" s="87" t="s">
        <v>707</v>
      </c>
      <c r="C14" s="38" t="s">
        <v>705</v>
      </c>
      <c r="D14" s="87">
        <v>29687</v>
      </c>
      <c r="E14" s="83">
        <f t="shared" si="0"/>
        <v>59374</v>
      </c>
      <c r="F14" s="87">
        <v>1</v>
      </c>
      <c r="G14" s="87">
        <v>8900</v>
      </c>
      <c r="H14" s="83">
        <f>G14/F14</f>
        <v>8900</v>
      </c>
    </row>
    <row r="15" spans="1:8" ht="12.75">
      <c r="A15" s="86">
        <v>39060</v>
      </c>
      <c r="B15" s="87" t="s">
        <v>707</v>
      </c>
      <c r="C15" s="38" t="s">
        <v>706</v>
      </c>
      <c r="D15" s="87">
        <v>29687</v>
      </c>
      <c r="E15" s="83">
        <f t="shared" si="0"/>
        <v>59374</v>
      </c>
      <c r="F15" s="81">
        <v>0.2</v>
      </c>
      <c r="G15" s="87">
        <v>8900</v>
      </c>
      <c r="H15" s="83">
        <f>G15/F15/100</f>
        <v>445</v>
      </c>
    </row>
    <row r="16" spans="1:8" ht="38.25">
      <c r="A16" s="86">
        <v>39062</v>
      </c>
      <c r="B16" s="87" t="s">
        <v>708</v>
      </c>
      <c r="C16" s="38" t="s">
        <v>705</v>
      </c>
      <c r="D16" s="87">
        <v>22490</v>
      </c>
      <c r="E16" s="83">
        <f t="shared" si="0"/>
        <v>44980</v>
      </c>
      <c r="F16" s="87">
        <v>1</v>
      </c>
      <c r="G16" s="87">
        <v>8900</v>
      </c>
      <c r="H16" s="83">
        <f>G16/F16</f>
        <v>8900</v>
      </c>
    </row>
    <row r="17" spans="1:8" ht="12.75">
      <c r="A17" s="86">
        <v>39062</v>
      </c>
      <c r="B17" s="87" t="s">
        <v>708</v>
      </c>
      <c r="C17" s="38" t="s">
        <v>706</v>
      </c>
      <c r="D17" s="87">
        <v>22490</v>
      </c>
      <c r="E17" s="83">
        <f t="shared" si="0"/>
        <v>44980</v>
      </c>
      <c r="F17" s="81">
        <v>0.2</v>
      </c>
      <c r="G17" s="87">
        <v>8900</v>
      </c>
      <c r="H17" s="83">
        <f>G17/F17/100</f>
        <v>445</v>
      </c>
    </row>
    <row r="18" spans="1:8" ht="38.25">
      <c r="A18" s="86">
        <v>39062</v>
      </c>
      <c r="B18" s="87" t="s">
        <v>213</v>
      </c>
      <c r="C18" s="38" t="s">
        <v>705</v>
      </c>
      <c r="D18" s="87">
        <v>14274</v>
      </c>
      <c r="E18" s="83">
        <f>D18*1.5</f>
        <v>21411</v>
      </c>
      <c r="F18" s="87">
        <v>1</v>
      </c>
      <c r="G18" s="262">
        <v>5116</v>
      </c>
      <c r="H18" s="83">
        <f>G18/F18</f>
        <v>5116</v>
      </c>
    </row>
    <row r="19" spans="1:8" ht="12.75">
      <c r="A19" s="86">
        <v>39062</v>
      </c>
      <c r="B19" s="87" t="s">
        <v>213</v>
      </c>
      <c r="C19" s="38" t="s">
        <v>706</v>
      </c>
      <c r="D19" s="87">
        <v>14274</v>
      </c>
      <c r="E19" s="83">
        <f>D19*1.5</f>
        <v>21411</v>
      </c>
      <c r="F19" s="81">
        <v>0.2</v>
      </c>
      <c r="G19" s="262">
        <v>5116</v>
      </c>
      <c r="H19" s="83">
        <f>G19/F19/100</f>
        <v>255.8</v>
      </c>
    </row>
    <row r="20" spans="1:8" ht="38.25">
      <c r="A20" s="86">
        <v>39064</v>
      </c>
      <c r="B20" s="87" t="s">
        <v>709</v>
      </c>
      <c r="C20" s="38" t="s">
        <v>705</v>
      </c>
      <c r="D20" s="87">
        <v>27874</v>
      </c>
      <c r="E20" s="83">
        <f>D20*1.5</f>
        <v>41811</v>
      </c>
      <c r="F20" s="87">
        <v>1</v>
      </c>
      <c r="G20" s="87">
        <v>8486</v>
      </c>
      <c r="H20" s="83">
        <f>G20/F20</f>
        <v>8486</v>
      </c>
    </row>
    <row r="21" spans="1:8" ht="12.75">
      <c r="A21" s="86">
        <v>39064</v>
      </c>
      <c r="B21" s="87" t="s">
        <v>709</v>
      </c>
      <c r="C21" s="38" t="s">
        <v>706</v>
      </c>
      <c r="D21" s="87">
        <v>27874</v>
      </c>
      <c r="E21" s="83">
        <f>D21*1.5</f>
        <v>41811</v>
      </c>
      <c r="F21" s="81">
        <v>0.2</v>
      </c>
      <c r="G21" s="87">
        <v>8486</v>
      </c>
      <c r="H21" s="83">
        <f>G21/F21/100</f>
        <v>424.3</v>
      </c>
    </row>
    <row r="22" spans="1:8" ht="12.75">
      <c r="A22" s="264" t="s">
        <v>214</v>
      </c>
      <c r="B22" s="74" t="s">
        <v>215</v>
      </c>
      <c r="C22" s="75" t="s">
        <v>216</v>
      </c>
      <c r="D22" s="265" t="s">
        <v>217</v>
      </c>
      <c r="E22" s="265" t="s">
        <v>217</v>
      </c>
      <c r="F22" s="265">
        <v>0.25</v>
      </c>
      <c r="G22" s="265" t="s">
        <v>218</v>
      </c>
      <c r="H22" s="265" t="s">
        <v>218</v>
      </c>
    </row>
    <row r="23" spans="1:8" ht="12.75">
      <c r="A23" s="264"/>
      <c r="D23" s="265"/>
      <c r="E23" s="265"/>
      <c r="F23" s="265"/>
      <c r="G23" s="265"/>
      <c r="H23" s="265"/>
    </row>
    <row r="24" spans="1:8" ht="12.75">
      <c r="A24" s="266">
        <v>2007</v>
      </c>
      <c r="B24" s="90"/>
      <c r="C24" s="89"/>
      <c r="D24" s="90"/>
      <c r="E24" s="267">
        <f>SUM(E7:E23)</f>
        <v>918629.5</v>
      </c>
      <c r="F24" s="90"/>
      <c r="G24" s="90"/>
      <c r="H24" s="267"/>
    </row>
    <row r="25" spans="1:8" s="80" customFormat="1" ht="12.75">
      <c r="A25" s="78" t="s">
        <v>549</v>
      </c>
      <c r="B25" s="78" t="s">
        <v>550</v>
      </c>
      <c r="C25" s="79" t="s">
        <v>551</v>
      </c>
      <c r="D25" s="78" t="s">
        <v>552</v>
      </c>
      <c r="E25" s="78" t="s">
        <v>553</v>
      </c>
      <c r="F25" s="78" t="s">
        <v>554</v>
      </c>
      <c r="G25" s="78" t="s">
        <v>555</v>
      </c>
      <c r="H25" s="78" t="s">
        <v>558</v>
      </c>
    </row>
    <row r="26" spans="1:8" ht="25.5">
      <c r="A26" s="86">
        <v>39247</v>
      </c>
      <c r="B26" s="87" t="s">
        <v>219</v>
      </c>
      <c r="C26" s="38" t="s">
        <v>220</v>
      </c>
      <c r="D26" s="268" t="s">
        <v>218</v>
      </c>
      <c r="E26" s="87"/>
      <c r="F26" s="87"/>
      <c r="G26" s="87"/>
      <c r="H26" s="263"/>
    </row>
    <row r="27" spans="1:8" ht="25.5">
      <c r="A27" s="86">
        <v>39260</v>
      </c>
      <c r="B27" s="87" t="s">
        <v>221</v>
      </c>
      <c r="C27" s="38" t="s">
        <v>220</v>
      </c>
      <c r="D27" s="269">
        <v>6735</v>
      </c>
      <c r="E27" s="87">
        <v>6735</v>
      </c>
      <c r="F27" s="87">
        <v>1</v>
      </c>
      <c r="G27" s="87">
        <v>8486</v>
      </c>
      <c r="H27" s="87">
        <v>8486</v>
      </c>
    </row>
    <row r="28" spans="1:8" ht="25.5">
      <c r="A28" s="86">
        <v>39260</v>
      </c>
      <c r="B28" s="87" t="s">
        <v>704</v>
      </c>
      <c r="C28" s="38" t="s">
        <v>220</v>
      </c>
      <c r="D28" s="269">
        <v>60889</v>
      </c>
      <c r="E28" s="87">
        <v>60889</v>
      </c>
      <c r="F28" s="87">
        <v>0.85</v>
      </c>
      <c r="G28" s="87">
        <v>8900</v>
      </c>
      <c r="H28" s="263">
        <v>7565</v>
      </c>
    </row>
    <row r="29" spans="1:8" ht="25.5">
      <c r="A29" s="86">
        <v>39267</v>
      </c>
      <c r="B29" s="87" t="s">
        <v>222</v>
      </c>
      <c r="C29" s="38" t="s">
        <v>220</v>
      </c>
      <c r="D29" s="269">
        <v>32690</v>
      </c>
      <c r="E29" s="87">
        <v>32690</v>
      </c>
      <c r="F29" s="87">
        <v>1</v>
      </c>
      <c r="G29" s="87">
        <v>8900</v>
      </c>
      <c r="H29" s="263">
        <v>8900</v>
      </c>
    </row>
    <row r="30" spans="1:8" ht="12.75">
      <c r="A30" s="86">
        <v>39270</v>
      </c>
      <c r="B30" s="87" t="s">
        <v>223</v>
      </c>
      <c r="C30" s="38" t="s">
        <v>224</v>
      </c>
      <c r="D30" s="269">
        <v>64471</v>
      </c>
      <c r="E30" s="87">
        <v>64471</v>
      </c>
      <c r="F30" s="87">
        <v>0.2</v>
      </c>
      <c r="G30" s="87">
        <v>7222</v>
      </c>
      <c r="H30" s="263">
        <v>361</v>
      </c>
    </row>
    <row r="31" spans="1:8" ht="12.75">
      <c r="A31" s="86">
        <v>39308</v>
      </c>
      <c r="B31" s="87" t="s">
        <v>225</v>
      </c>
      <c r="C31" s="38" t="s">
        <v>226</v>
      </c>
      <c r="D31" s="269">
        <v>6385</v>
      </c>
      <c r="E31" s="87">
        <v>6385</v>
      </c>
      <c r="F31" s="87">
        <v>0.85</v>
      </c>
      <c r="G31" s="87">
        <v>8468</v>
      </c>
      <c r="H31" s="263">
        <v>7213</v>
      </c>
    </row>
    <row r="32" spans="1:8" ht="12.75">
      <c r="A32" s="86">
        <v>39308</v>
      </c>
      <c r="B32" s="87" t="s">
        <v>227</v>
      </c>
      <c r="C32" s="38" t="s">
        <v>226</v>
      </c>
      <c r="D32" s="269">
        <v>8483</v>
      </c>
      <c r="E32" s="87">
        <v>8483</v>
      </c>
      <c r="F32" s="87">
        <v>1</v>
      </c>
      <c r="G32" s="87">
        <v>8486</v>
      </c>
      <c r="H32" s="263">
        <v>8486</v>
      </c>
    </row>
    <row r="33" spans="1:8" ht="12.75">
      <c r="A33" s="86">
        <v>39309</v>
      </c>
      <c r="B33" s="87" t="s">
        <v>228</v>
      </c>
      <c r="C33" s="38" t="s">
        <v>226</v>
      </c>
      <c r="D33" s="269">
        <v>8038</v>
      </c>
      <c r="E33" s="87">
        <v>8038</v>
      </c>
      <c r="F33" s="87">
        <v>0.5</v>
      </c>
      <c r="G33" s="87">
        <v>8486</v>
      </c>
      <c r="H33" s="263">
        <v>4243</v>
      </c>
    </row>
    <row r="34" spans="1:8" ht="12.75">
      <c r="A34" s="86">
        <v>39310</v>
      </c>
      <c r="B34" s="87" t="s">
        <v>229</v>
      </c>
      <c r="C34" s="38" t="s">
        <v>226</v>
      </c>
      <c r="D34" s="269">
        <v>10678</v>
      </c>
      <c r="E34" s="87">
        <v>10678</v>
      </c>
      <c r="F34" s="87">
        <v>1</v>
      </c>
      <c r="G34" s="87">
        <v>5116</v>
      </c>
      <c r="H34" s="263">
        <v>5116</v>
      </c>
    </row>
    <row r="35" spans="1:8" ht="12.75">
      <c r="A35" s="86">
        <v>39310</v>
      </c>
      <c r="B35" s="87" t="s">
        <v>230</v>
      </c>
      <c r="C35" s="38" t="s">
        <v>226</v>
      </c>
      <c r="D35" s="269">
        <v>7967</v>
      </c>
      <c r="E35" s="87">
        <v>7967</v>
      </c>
      <c r="F35" s="87">
        <v>0.85</v>
      </c>
      <c r="G35" s="87">
        <v>5116</v>
      </c>
      <c r="H35" s="263">
        <v>4348</v>
      </c>
    </row>
    <row r="36" spans="1:8" ht="12.75">
      <c r="A36" s="86">
        <v>39317</v>
      </c>
      <c r="B36" s="87" t="s">
        <v>231</v>
      </c>
      <c r="C36" s="38" t="s">
        <v>232</v>
      </c>
      <c r="D36" s="269">
        <v>9500</v>
      </c>
      <c r="E36" s="87">
        <v>9500</v>
      </c>
      <c r="F36" s="87">
        <v>0.2</v>
      </c>
      <c r="G36" s="87">
        <v>5116</v>
      </c>
      <c r="H36" s="263">
        <v>1023</v>
      </c>
    </row>
    <row r="37" spans="1:8" ht="12.75">
      <c r="A37" s="86">
        <v>39379</v>
      </c>
      <c r="B37" s="87" t="s">
        <v>697</v>
      </c>
      <c r="C37" s="38" t="s">
        <v>233</v>
      </c>
      <c r="D37" s="269">
        <v>47351</v>
      </c>
      <c r="E37" s="87">
        <v>47351</v>
      </c>
      <c r="F37" s="87">
        <v>0.2</v>
      </c>
      <c r="G37" s="87">
        <v>8900</v>
      </c>
      <c r="H37" s="263">
        <v>1780</v>
      </c>
    </row>
    <row r="38" spans="1:8" ht="12.75">
      <c r="A38" s="86">
        <v>39383</v>
      </c>
      <c r="B38" s="87" t="s">
        <v>234</v>
      </c>
      <c r="C38" s="38" t="s">
        <v>235</v>
      </c>
      <c r="D38" s="269">
        <v>48040</v>
      </c>
      <c r="E38" s="87">
        <v>48040</v>
      </c>
      <c r="F38" s="87">
        <v>0.3</v>
      </c>
      <c r="G38" s="87">
        <v>8486</v>
      </c>
      <c r="H38" s="263">
        <v>2545</v>
      </c>
    </row>
    <row r="39" spans="1:8" ht="12.75">
      <c r="A39" s="86">
        <v>39386</v>
      </c>
      <c r="B39" s="87" t="s">
        <v>236</v>
      </c>
      <c r="C39" s="38" t="s">
        <v>237</v>
      </c>
      <c r="D39" s="269">
        <v>426117</v>
      </c>
      <c r="E39" s="87">
        <v>426117</v>
      </c>
      <c r="F39" s="87">
        <v>1</v>
      </c>
      <c r="G39" s="87">
        <v>32000</v>
      </c>
      <c r="H39" s="263">
        <v>32000</v>
      </c>
    </row>
    <row r="40" spans="1:8" ht="12.75">
      <c r="A40" s="86">
        <v>39386</v>
      </c>
      <c r="B40" s="87" t="s">
        <v>238</v>
      </c>
      <c r="C40" s="38" t="s">
        <v>239</v>
      </c>
      <c r="D40" s="269">
        <v>300000</v>
      </c>
      <c r="E40" s="87">
        <v>300000</v>
      </c>
      <c r="F40" s="87">
        <v>2</v>
      </c>
      <c r="G40" s="268" t="s">
        <v>218</v>
      </c>
      <c r="H40" s="268" t="s">
        <v>218</v>
      </c>
    </row>
    <row r="41" spans="1:8" ht="12.75">
      <c r="A41" s="270" t="s">
        <v>240</v>
      </c>
      <c r="B41" s="87" t="s">
        <v>241</v>
      </c>
      <c r="C41" s="38" t="s">
        <v>242</v>
      </c>
      <c r="D41" s="269">
        <v>160670</v>
      </c>
      <c r="E41" s="87">
        <v>160670</v>
      </c>
      <c r="F41" s="87">
        <v>0.35</v>
      </c>
      <c r="G41" s="268" t="s">
        <v>218</v>
      </c>
      <c r="H41" s="268" t="s">
        <v>218</v>
      </c>
    </row>
    <row r="42" spans="1:8" ht="12.75">
      <c r="A42" s="271" t="s">
        <v>243</v>
      </c>
      <c r="B42" s="87" t="s">
        <v>244</v>
      </c>
      <c r="C42" s="38" t="s">
        <v>245</v>
      </c>
      <c r="D42" s="87">
        <v>853123</v>
      </c>
      <c r="E42" s="87">
        <v>853123</v>
      </c>
      <c r="F42" s="87">
        <v>0.15</v>
      </c>
      <c r="G42" s="269" t="s">
        <v>218</v>
      </c>
      <c r="H42" s="268" t="s">
        <v>218</v>
      </c>
    </row>
    <row r="43" spans="1:8" s="80" customFormat="1" ht="12.75">
      <c r="A43" s="372"/>
      <c r="B43" s="78" t="s">
        <v>566</v>
      </c>
      <c r="C43" s="79"/>
      <c r="D43" s="78">
        <f>SUM(D27:D42)</f>
        <v>2051137</v>
      </c>
      <c r="E43" s="78">
        <f>SUM(E27:E42)</f>
        <v>2051137</v>
      </c>
      <c r="F43" s="78">
        <f>SUM(F27:F42)</f>
        <v>11.45</v>
      </c>
      <c r="G43" s="78">
        <f>SUM(G27:G42)</f>
        <v>123682</v>
      </c>
      <c r="H43" s="78">
        <f>SUM(H27:H42)</f>
        <v>92066</v>
      </c>
    </row>
    <row r="44" spans="1:8" ht="12.75">
      <c r="A44" s="266">
        <v>2008</v>
      </c>
      <c r="B44" s="90"/>
      <c r="C44" s="89"/>
      <c r="D44" s="90"/>
      <c r="E44" s="90"/>
      <c r="F44" s="90"/>
      <c r="G44" s="90"/>
      <c r="H44" s="267"/>
    </row>
    <row r="45" spans="1:8" s="80" customFormat="1" ht="12.75">
      <c r="A45" s="78" t="s">
        <v>549</v>
      </c>
      <c r="B45" s="78" t="s">
        <v>550</v>
      </c>
      <c r="C45" s="79" t="s">
        <v>551</v>
      </c>
      <c r="D45" s="78" t="s">
        <v>552</v>
      </c>
      <c r="E45" s="78" t="s">
        <v>553</v>
      </c>
      <c r="F45" s="78" t="s">
        <v>554</v>
      </c>
      <c r="G45" s="78" t="s">
        <v>555</v>
      </c>
      <c r="H45" s="78" t="s">
        <v>558</v>
      </c>
    </row>
    <row r="46" spans="1:8" s="84" customFormat="1" ht="25.5">
      <c r="A46" s="272" t="s">
        <v>246</v>
      </c>
      <c r="B46" s="273" t="s">
        <v>247</v>
      </c>
      <c r="C46" s="274" t="s">
        <v>248</v>
      </c>
      <c r="D46" s="273">
        <v>6500</v>
      </c>
      <c r="E46" s="273">
        <v>4700</v>
      </c>
      <c r="F46" s="273">
        <v>0.5</v>
      </c>
      <c r="G46" s="275" t="s">
        <v>218</v>
      </c>
      <c r="H46" s="275" t="s">
        <v>218</v>
      </c>
    </row>
    <row r="47" spans="1:8" s="84" customFormat="1" ht="12.75">
      <c r="A47" s="272" t="s">
        <v>249</v>
      </c>
      <c r="B47" s="273" t="s">
        <v>238</v>
      </c>
      <c r="C47" s="274" t="s">
        <v>250</v>
      </c>
      <c r="D47" s="273">
        <v>300000</v>
      </c>
      <c r="E47" s="273">
        <v>300000</v>
      </c>
      <c r="F47" s="273">
        <v>0.25</v>
      </c>
      <c r="G47" s="275" t="s">
        <v>218</v>
      </c>
      <c r="H47" s="275" t="s">
        <v>218</v>
      </c>
    </row>
    <row r="48" spans="1:8" ht="12.75">
      <c r="A48" s="264" t="s">
        <v>251</v>
      </c>
      <c r="B48" s="74" t="s">
        <v>252</v>
      </c>
      <c r="C48" s="75" t="s">
        <v>253</v>
      </c>
      <c r="D48" s="265" t="s">
        <v>217</v>
      </c>
      <c r="E48" s="265" t="s">
        <v>217</v>
      </c>
      <c r="F48" s="74">
        <v>3</v>
      </c>
      <c r="G48" s="268" t="s">
        <v>218</v>
      </c>
      <c r="H48" s="268" t="s">
        <v>218</v>
      </c>
    </row>
    <row r="49" spans="1:8" s="280" customFormat="1" ht="12.75">
      <c r="A49" s="276">
        <v>39732</v>
      </c>
      <c r="B49" s="277" t="s">
        <v>254</v>
      </c>
      <c r="C49" s="278" t="s">
        <v>255</v>
      </c>
      <c r="D49" s="277">
        <v>64789</v>
      </c>
      <c r="E49" s="277">
        <v>64789</v>
      </c>
      <c r="F49" s="277">
        <v>0.35</v>
      </c>
      <c r="G49" s="87">
        <v>7222</v>
      </c>
      <c r="H49" s="279">
        <f>SUM(F49*G49)</f>
        <v>2527.7</v>
      </c>
    </row>
    <row r="50" spans="1:8" s="280" customFormat="1" ht="12.75">
      <c r="A50" s="276">
        <v>39740</v>
      </c>
      <c r="B50" s="277" t="s">
        <v>256</v>
      </c>
      <c r="C50" s="278" t="s">
        <v>257</v>
      </c>
      <c r="D50" s="277">
        <v>27000</v>
      </c>
      <c r="E50" s="277">
        <v>27000</v>
      </c>
      <c r="F50" s="277">
        <v>0.6</v>
      </c>
      <c r="G50" s="277">
        <v>5116</v>
      </c>
      <c r="H50" s="279">
        <f>SUM(F50*G50)</f>
        <v>3069.6</v>
      </c>
    </row>
    <row r="51" spans="1:8" s="80" customFormat="1" ht="12.75">
      <c r="A51" s="372"/>
      <c r="B51" s="78" t="s">
        <v>566</v>
      </c>
      <c r="C51" s="79"/>
      <c r="D51" s="78">
        <f>SUM(D46:D50)</f>
        <v>398289</v>
      </c>
      <c r="E51" s="78">
        <f>SUM(E46:E50)</f>
        <v>396489</v>
      </c>
      <c r="F51" s="78">
        <f>SUM(F46:F50)</f>
        <v>4.699999999999999</v>
      </c>
      <c r="G51" s="78">
        <f>SUM(G46:G50)</f>
        <v>12338</v>
      </c>
      <c r="H51" s="78">
        <f>SUM(H46:H50)</f>
        <v>5597.299999999999</v>
      </c>
    </row>
    <row r="52" spans="1:8" s="280" customFormat="1" ht="12.75">
      <c r="A52" s="281"/>
      <c r="B52" s="277"/>
      <c r="C52" s="278"/>
      <c r="D52" s="277"/>
      <c r="E52" s="277"/>
      <c r="F52" s="277"/>
      <c r="G52" s="277"/>
      <c r="H52" s="279"/>
    </row>
    <row r="54" spans="1:3" s="76" customFormat="1" ht="15.75">
      <c r="A54" s="76" t="s">
        <v>546</v>
      </c>
      <c r="C54" s="77"/>
    </row>
    <row r="55" spans="1:8" s="80" customFormat="1" ht="12.75">
      <c r="A55" s="78" t="s">
        <v>549</v>
      </c>
      <c r="B55" s="78" t="s">
        <v>550</v>
      </c>
      <c r="C55" s="79" t="s">
        <v>551</v>
      </c>
      <c r="D55" s="78"/>
      <c r="E55" s="91" t="s">
        <v>579</v>
      </c>
      <c r="F55" s="78" t="s">
        <v>557</v>
      </c>
      <c r="G55" s="78" t="s">
        <v>556</v>
      </c>
      <c r="H55" s="78" t="s">
        <v>558</v>
      </c>
    </row>
    <row r="56" spans="1:8" s="94" customFormat="1" ht="38.25">
      <c r="A56" s="282" t="s">
        <v>258</v>
      </c>
      <c r="B56" s="92" t="s">
        <v>259</v>
      </c>
      <c r="C56" s="93" t="s">
        <v>260</v>
      </c>
      <c r="D56" s="92"/>
      <c r="E56" s="283" t="s">
        <v>261</v>
      </c>
      <c r="F56" s="283" t="s">
        <v>261</v>
      </c>
      <c r="G56" s="283" t="s">
        <v>261</v>
      </c>
      <c r="H56" s="283" t="s">
        <v>261</v>
      </c>
    </row>
    <row r="57" spans="1:8" s="94" customFormat="1" ht="12.75">
      <c r="A57" s="92"/>
      <c r="B57" s="92"/>
      <c r="C57" s="93"/>
      <c r="D57" s="92"/>
      <c r="E57" s="92"/>
      <c r="F57" s="92"/>
      <c r="G57" s="92"/>
      <c r="H57" s="92"/>
    </row>
    <row r="58" spans="1:8" s="94" customFormat="1" ht="12.75">
      <c r="A58" s="92"/>
      <c r="B58" s="92"/>
      <c r="C58" s="93"/>
      <c r="D58" s="92"/>
      <c r="E58" s="92"/>
      <c r="F58" s="92"/>
      <c r="G58" s="92"/>
      <c r="H58" s="92"/>
    </row>
    <row r="59" spans="1:8" s="94" customFormat="1" ht="12.75">
      <c r="A59" s="92"/>
      <c r="B59" s="92"/>
      <c r="C59" s="93"/>
      <c r="D59" s="92"/>
      <c r="E59" s="92"/>
      <c r="F59" s="92"/>
      <c r="G59" s="92"/>
      <c r="H59" s="92"/>
    </row>
    <row r="60" spans="1:8" s="94" customFormat="1" ht="12.75">
      <c r="A60" s="92"/>
      <c r="B60" s="92"/>
      <c r="C60" s="93"/>
      <c r="D60" s="92"/>
      <c r="E60" s="92"/>
      <c r="F60" s="92"/>
      <c r="G60" s="92"/>
      <c r="H60" s="92"/>
    </row>
    <row r="61" spans="1:8" ht="12.75">
      <c r="A61" s="88"/>
      <c r="B61" s="78" t="s">
        <v>566</v>
      </c>
      <c r="C61" s="89"/>
      <c r="D61" s="90"/>
      <c r="E61" s="90"/>
      <c r="F61" s="90"/>
      <c r="G61" s="90"/>
      <c r="H61" s="90"/>
    </row>
    <row r="62" s="94" customFormat="1" ht="12.75">
      <c r="C62" s="95"/>
    </row>
    <row r="63" spans="1:3" s="76" customFormat="1" ht="15.75">
      <c r="A63" s="76" t="s">
        <v>547</v>
      </c>
      <c r="C63" s="77"/>
    </row>
    <row r="64" spans="1:8" s="80" customFormat="1" ht="12.75">
      <c r="A64" s="78" t="s">
        <v>549</v>
      </c>
      <c r="B64" s="78" t="s">
        <v>550</v>
      </c>
      <c r="C64" s="79" t="s">
        <v>551</v>
      </c>
      <c r="D64" s="78"/>
      <c r="E64" s="91" t="s">
        <v>580</v>
      </c>
      <c r="F64" s="78" t="s">
        <v>557</v>
      </c>
      <c r="G64" s="78" t="s">
        <v>556</v>
      </c>
      <c r="H64" s="78" t="s">
        <v>558</v>
      </c>
    </row>
    <row r="65" spans="1:8" s="80" customFormat="1" ht="12.75">
      <c r="A65" s="284">
        <v>39730</v>
      </c>
      <c r="B65" s="92" t="s">
        <v>262</v>
      </c>
      <c r="C65" s="93" t="s">
        <v>263</v>
      </c>
      <c r="D65" s="92"/>
      <c r="E65" s="92">
        <v>300000</v>
      </c>
      <c r="F65" s="92">
        <v>258</v>
      </c>
      <c r="G65" s="92">
        <v>35</v>
      </c>
      <c r="H65" s="92">
        <f>SUM(F65*G65)</f>
        <v>9030</v>
      </c>
    </row>
    <row r="66" spans="1:8" s="80" customFormat="1" ht="12.75">
      <c r="A66" s="86"/>
      <c r="B66" s="96"/>
      <c r="C66" s="97"/>
      <c r="D66" s="96"/>
      <c r="E66" s="96"/>
      <c r="F66" s="96"/>
      <c r="G66" s="96"/>
      <c r="H66" s="96"/>
    </row>
    <row r="67" spans="1:8" s="80" customFormat="1" ht="12.75">
      <c r="A67" s="86"/>
      <c r="B67" s="96"/>
      <c r="C67" s="97"/>
      <c r="D67" s="96"/>
      <c r="E67" s="96"/>
      <c r="F67" s="96"/>
      <c r="G67" s="96"/>
      <c r="H67" s="96"/>
    </row>
    <row r="68" spans="1:8" s="80" customFormat="1" ht="12.75">
      <c r="A68" s="96"/>
      <c r="B68" s="96"/>
      <c r="C68" s="97"/>
      <c r="D68" s="96"/>
      <c r="E68" s="96"/>
      <c r="F68" s="96"/>
      <c r="G68" s="96"/>
      <c r="H68" s="96"/>
    </row>
    <row r="69" spans="1:8" s="80" customFormat="1" ht="12.75">
      <c r="A69" s="96"/>
      <c r="B69" s="96"/>
      <c r="C69" s="97"/>
      <c r="D69" s="96"/>
      <c r="E69" s="96"/>
      <c r="F69" s="96"/>
      <c r="G69" s="96"/>
      <c r="H69" s="96"/>
    </row>
    <row r="70" spans="1:8" ht="12.75">
      <c r="A70" s="88"/>
      <c r="B70" s="78" t="s">
        <v>566</v>
      </c>
      <c r="C70" s="89"/>
      <c r="D70" s="90"/>
      <c r="E70" s="90">
        <f>SUM(E65:E69)</f>
        <v>300000</v>
      </c>
      <c r="F70" s="90">
        <f>SUM(F65:F69)</f>
        <v>258</v>
      </c>
      <c r="G70" s="90">
        <f>SUM(G65:G69)</f>
        <v>35</v>
      </c>
      <c r="H70" s="90">
        <f>SUM(H65:H69)</f>
        <v>9030</v>
      </c>
    </row>
    <row r="72" spans="1:3" s="76" customFormat="1" ht="15.75">
      <c r="A72" s="76" t="s">
        <v>548</v>
      </c>
      <c r="C72" s="77"/>
    </row>
    <row r="73" spans="1:8" s="80" customFormat="1" ht="25.5">
      <c r="A73" s="78" t="s">
        <v>549</v>
      </c>
      <c r="B73" s="78" t="s">
        <v>550</v>
      </c>
      <c r="C73" s="79" t="s">
        <v>551</v>
      </c>
      <c r="D73" s="78"/>
      <c r="E73" s="79" t="s">
        <v>264</v>
      </c>
      <c r="F73" s="79" t="s">
        <v>265</v>
      </c>
      <c r="G73" s="78" t="s">
        <v>559</v>
      </c>
      <c r="H73" s="78" t="s">
        <v>558</v>
      </c>
    </row>
    <row r="74" spans="1:8" ht="12.75">
      <c r="A74" s="98">
        <v>38718</v>
      </c>
      <c r="B74" s="285" t="s">
        <v>217</v>
      </c>
      <c r="C74" s="38"/>
      <c r="D74" s="87"/>
      <c r="E74" s="87"/>
      <c r="F74" s="87"/>
      <c r="G74" s="87"/>
      <c r="H74" s="87"/>
    </row>
    <row r="75" spans="1:8" ht="12.75">
      <c r="A75" s="98">
        <v>38749</v>
      </c>
      <c r="B75" s="285" t="s">
        <v>217</v>
      </c>
      <c r="C75" s="38"/>
      <c r="D75" s="87"/>
      <c r="E75" s="87"/>
      <c r="F75" s="87"/>
      <c r="G75" s="87"/>
      <c r="H75" s="87"/>
    </row>
    <row r="76" spans="1:8" ht="12.75">
      <c r="A76" s="98" t="s">
        <v>562</v>
      </c>
      <c r="B76" s="285" t="s">
        <v>217</v>
      </c>
      <c r="C76" s="38"/>
      <c r="D76" s="87"/>
      <c r="E76" s="87"/>
      <c r="F76" s="87"/>
      <c r="G76" s="87"/>
      <c r="H76" s="87"/>
    </row>
    <row r="77" spans="1:8" ht="12.75">
      <c r="A77" s="98">
        <v>38808</v>
      </c>
      <c r="B77" s="285" t="s">
        <v>217</v>
      </c>
      <c r="C77" s="38"/>
      <c r="D77" s="87"/>
      <c r="E77" s="87"/>
      <c r="F77" s="87"/>
      <c r="G77" s="87"/>
      <c r="H77" s="87"/>
    </row>
    <row r="78" spans="1:8" ht="12.75">
      <c r="A78" s="98" t="s">
        <v>563</v>
      </c>
      <c r="B78" s="285" t="s">
        <v>217</v>
      </c>
      <c r="C78" s="38"/>
      <c r="D78" s="87"/>
      <c r="E78" s="87"/>
      <c r="F78" s="87"/>
      <c r="G78" s="87"/>
      <c r="H78" s="87"/>
    </row>
    <row r="79" spans="1:8" ht="12.75">
      <c r="A79" s="98">
        <v>38869</v>
      </c>
      <c r="B79" s="285" t="s">
        <v>217</v>
      </c>
      <c r="C79" s="38"/>
      <c r="D79" s="87"/>
      <c r="E79" s="87"/>
      <c r="F79" s="87"/>
      <c r="G79" s="87"/>
      <c r="H79" s="87"/>
    </row>
    <row r="80" spans="1:8" ht="12.75">
      <c r="A80" s="98">
        <v>38899</v>
      </c>
      <c r="B80" s="285" t="s">
        <v>217</v>
      </c>
      <c r="C80" s="38"/>
      <c r="D80" s="87"/>
      <c r="E80" s="87"/>
      <c r="F80" s="87"/>
      <c r="G80" s="87"/>
      <c r="H80" s="87"/>
    </row>
    <row r="81" spans="1:8" ht="12.75">
      <c r="A81" s="98">
        <v>38930</v>
      </c>
      <c r="B81" s="285" t="s">
        <v>217</v>
      </c>
      <c r="C81" s="38"/>
      <c r="D81" s="87"/>
      <c r="E81" s="87"/>
      <c r="F81" s="87"/>
      <c r="G81" s="87"/>
      <c r="H81" s="87"/>
    </row>
    <row r="82" spans="1:8" ht="12.75">
      <c r="A82" s="98">
        <v>38961</v>
      </c>
      <c r="B82" s="285" t="s">
        <v>217</v>
      </c>
      <c r="C82" s="38"/>
      <c r="D82" s="87"/>
      <c r="E82" s="87"/>
      <c r="F82" s="87"/>
      <c r="G82" s="87"/>
      <c r="H82" s="87"/>
    </row>
    <row r="83" spans="1:8" ht="12.75">
      <c r="A83" s="98" t="s">
        <v>564</v>
      </c>
      <c r="B83" t="s">
        <v>266</v>
      </c>
      <c r="C83" s="286" t="s">
        <v>267</v>
      </c>
      <c r="D83" s="87"/>
      <c r="E83" s="87"/>
      <c r="F83" s="87"/>
      <c r="G83" s="87"/>
      <c r="H83" s="87"/>
    </row>
    <row r="84" spans="1:8" ht="12.75">
      <c r="A84" s="98">
        <v>39022</v>
      </c>
      <c r="B84" t="s">
        <v>266</v>
      </c>
      <c r="C84" s="286" t="s">
        <v>268</v>
      </c>
      <c r="D84" s="87"/>
      <c r="E84" s="87"/>
      <c r="F84" s="87"/>
      <c r="G84" s="87"/>
      <c r="H84" s="87"/>
    </row>
    <row r="85" spans="1:8" ht="12.75">
      <c r="A85" s="98" t="s">
        <v>565</v>
      </c>
      <c r="B85" t="s">
        <v>266</v>
      </c>
      <c r="C85" s="286" t="s">
        <v>268</v>
      </c>
      <c r="D85" s="87"/>
      <c r="E85" s="87"/>
      <c r="F85" s="87"/>
      <c r="G85" s="87"/>
      <c r="H85" s="87"/>
    </row>
    <row r="86" spans="1:8" ht="12.75">
      <c r="A86" s="98">
        <v>39083</v>
      </c>
      <c r="B86" t="s">
        <v>266</v>
      </c>
      <c r="C86" s="286" t="s">
        <v>268</v>
      </c>
      <c r="D86" s="87"/>
      <c r="E86" s="87"/>
      <c r="F86" s="87"/>
      <c r="G86" s="87"/>
      <c r="H86" s="87"/>
    </row>
    <row r="87" spans="1:8" ht="12.75">
      <c r="A87" s="98">
        <v>39114</v>
      </c>
      <c r="B87" t="s">
        <v>266</v>
      </c>
      <c r="C87" s="286" t="s">
        <v>268</v>
      </c>
      <c r="D87" s="87"/>
      <c r="E87" s="87"/>
      <c r="F87" s="87"/>
      <c r="G87" s="87"/>
      <c r="H87" s="87"/>
    </row>
    <row r="88" spans="1:8" ht="12.75">
      <c r="A88" s="98">
        <v>39387</v>
      </c>
      <c r="B88" t="s">
        <v>266</v>
      </c>
      <c r="C88" s="286" t="s">
        <v>268</v>
      </c>
      <c r="D88" s="87"/>
      <c r="E88" s="87"/>
      <c r="F88" s="87"/>
      <c r="G88" s="87"/>
      <c r="H88" s="87"/>
    </row>
    <row r="89" spans="1:8" ht="12.75">
      <c r="A89" s="98">
        <v>39173</v>
      </c>
      <c r="B89" t="s">
        <v>266</v>
      </c>
      <c r="C89" s="286" t="s">
        <v>268</v>
      </c>
      <c r="D89" s="87"/>
      <c r="E89" s="87"/>
      <c r="F89" s="87"/>
      <c r="G89" s="87"/>
      <c r="H89" s="87"/>
    </row>
    <row r="90" spans="1:8" ht="12.75">
      <c r="A90" s="98">
        <v>39203</v>
      </c>
      <c r="B90" t="s">
        <v>266</v>
      </c>
      <c r="C90" s="286" t="s">
        <v>268</v>
      </c>
      <c r="D90" s="87"/>
      <c r="E90" s="87"/>
      <c r="F90" s="87"/>
      <c r="G90" s="87"/>
      <c r="H90" s="87"/>
    </row>
    <row r="91" spans="1:8" ht="12.75">
      <c r="A91" s="98">
        <v>39234</v>
      </c>
      <c r="B91" t="s">
        <v>266</v>
      </c>
      <c r="C91" s="286" t="s">
        <v>268</v>
      </c>
      <c r="D91" s="87"/>
      <c r="E91" s="87"/>
      <c r="F91" s="87"/>
      <c r="G91" s="87"/>
      <c r="H91" s="87"/>
    </row>
    <row r="92" spans="1:8" ht="12.75">
      <c r="A92" s="98">
        <v>39264</v>
      </c>
      <c r="B92" t="s">
        <v>266</v>
      </c>
      <c r="C92" s="38"/>
      <c r="D92" s="87"/>
      <c r="E92" s="227">
        <v>2729</v>
      </c>
      <c r="F92" s="287">
        <v>201</v>
      </c>
      <c r="G92" s="287">
        <v>0.7</v>
      </c>
      <c r="H92" s="288">
        <v>140.7</v>
      </c>
    </row>
    <row r="93" spans="1:8" ht="12.75">
      <c r="A93" s="98">
        <v>39295</v>
      </c>
      <c r="B93" t="s">
        <v>266</v>
      </c>
      <c r="C93" s="38"/>
      <c r="D93" s="87"/>
      <c r="E93" s="227">
        <v>60851</v>
      </c>
      <c r="F93" s="227">
        <v>1889</v>
      </c>
      <c r="G93" s="287">
        <v>0.7</v>
      </c>
      <c r="H93" s="288">
        <v>1322.3</v>
      </c>
    </row>
    <row r="94" spans="1:8" ht="12.75">
      <c r="A94" s="98">
        <v>39326</v>
      </c>
      <c r="B94" t="s">
        <v>266</v>
      </c>
      <c r="C94" s="38"/>
      <c r="D94" s="87"/>
      <c r="E94" s="227">
        <v>27550</v>
      </c>
      <c r="F94" s="227">
        <v>1556</v>
      </c>
      <c r="G94" s="287">
        <v>0.7</v>
      </c>
      <c r="H94" s="288">
        <v>1089.2</v>
      </c>
    </row>
    <row r="95" spans="1:8" ht="12.75">
      <c r="A95" s="98" t="s">
        <v>269</v>
      </c>
      <c r="B95" t="s">
        <v>266</v>
      </c>
      <c r="C95" s="38"/>
      <c r="D95" s="87"/>
      <c r="E95" s="227">
        <v>29626</v>
      </c>
      <c r="F95" s="227">
        <v>2775</v>
      </c>
      <c r="G95" s="287">
        <v>0.7</v>
      </c>
      <c r="H95" s="288">
        <v>1942.5</v>
      </c>
    </row>
    <row r="96" spans="1:8" ht="12.75">
      <c r="A96" s="98">
        <v>39387</v>
      </c>
      <c r="B96" t="s">
        <v>266</v>
      </c>
      <c r="C96" s="38"/>
      <c r="D96" s="87"/>
      <c r="E96" s="227">
        <v>29118</v>
      </c>
      <c r="F96" s="227">
        <v>3615</v>
      </c>
      <c r="G96" s="287">
        <v>0.7</v>
      </c>
      <c r="H96" s="288">
        <v>2530.5</v>
      </c>
    </row>
    <row r="97" spans="1:8" ht="12.75">
      <c r="A97" s="98">
        <v>39417</v>
      </c>
      <c r="B97" t="s">
        <v>266</v>
      </c>
      <c r="C97" s="38"/>
      <c r="D97" s="87"/>
      <c r="E97" s="227">
        <v>30338</v>
      </c>
      <c r="F97" s="227">
        <v>3881</v>
      </c>
      <c r="G97" s="287">
        <v>0.7</v>
      </c>
      <c r="H97" s="288">
        <v>2716.7</v>
      </c>
    </row>
    <row r="98" spans="1:8" ht="12.75">
      <c r="A98" s="98">
        <v>39448</v>
      </c>
      <c r="B98" t="s">
        <v>266</v>
      </c>
      <c r="C98" s="38"/>
      <c r="D98" s="87"/>
      <c r="E98" s="227">
        <v>33269</v>
      </c>
      <c r="F98" s="287">
        <v>5761</v>
      </c>
      <c r="G98" s="87">
        <v>0.7</v>
      </c>
      <c r="H98" s="289">
        <v>4032.7</v>
      </c>
    </row>
    <row r="99" spans="1:9" ht="12.75">
      <c r="A99" s="98">
        <v>39479</v>
      </c>
      <c r="B99" t="s">
        <v>266</v>
      </c>
      <c r="C99" s="38"/>
      <c r="D99" s="87"/>
      <c r="E99" s="227">
        <v>30193</v>
      </c>
      <c r="F99" s="227">
        <v>4211</v>
      </c>
      <c r="G99" s="287">
        <v>0.7</v>
      </c>
      <c r="H99" s="289">
        <f aca="true" t="shared" si="1" ref="H99:H107">SUM(F99*G99)</f>
        <v>2947.7</v>
      </c>
      <c r="I99" s="290"/>
    </row>
    <row r="100" spans="1:9" ht="12.75">
      <c r="A100" s="98">
        <v>39508</v>
      </c>
      <c r="B100" t="s">
        <v>266</v>
      </c>
      <c r="C100" s="38"/>
      <c r="D100" s="87"/>
      <c r="E100" s="227">
        <v>38095</v>
      </c>
      <c r="F100" s="227">
        <v>7025</v>
      </c>
      <c r="G100" s="287">
        <v>0.7</v>
      </c>
      <c r="H100" s="289">
        <f t="shared" si="1"/>
        <v>4917.5</v>
      </c>
      <c r="I100" s="290"/>
    </row>
    <row r="101" spans="1:9" ht="12.75">
      <c r="A101" s="98">
        <v>39539</v>
      </c>
      <c r="B101" t="s">
        <v>266</v>
      </c>
      <c r="C101" s="38"/>
      <c r="D101" s="87"/>
      <c r="E101" s="227">
        <v>35534</v>
      </c>
      <c r="F101" s="227">
        <v>8175</v>
      </c>
      <c r="G101" s="287">
        <v>0.7</v>
      </c>
      <c r="H101" s="289">
        <f t="shared" si="1"/>
        <v>5722.5</v>
      </c>
      <c r="I101" s="290"/>
    </row>
    <row r="102" spans="1:9" ht="12.75">
      <c r="A102" s="98">
        <v>39569</v>
      </c>
      <c r="B102" t="s">
        <v>266</v>
      </c>
      <c r="C102" s="38"/>
      <c r="D102" s="87"/>
      <c r="E102" s="227">
        <v>95211</v>
      </c>
      <c r="F102" s="227">
        <v>8130</v>
      </c>
      <c r="G102" s="287">
        <v>0.7</v>
      </c>
      <c r="H102" s="289">
        <f t="shared" si="1"/>
        <v>5691</v>
      </c>
      <c r="I102" s="290"/>
    </row>
    <row r="103" spans="1:9" ht="12.75">
      <c r="A103" s="98">
        <v>39600</v>
      </c>
      <c r="B103" t="s">
        <v>266</v>
      </c>
      <c r="C103" s="38"/>
      <c r="D103" s="87"/>
      <c r="E103" s="227">
        <v>103239</v>
      </c>
      <c r="F103" s="227">
        <v>7492</v>
      </c>
      <c r="G103" s="287">
        <v>0.7</v>
      </c>
      <c r="H103" s="289">
        <f t="shared" si="1"/>
        <v>5244.4</v>
      </c>
      <c r="I103" s="290"/>
    </row>
    <row r="104" spans="1:9" ht="12.75">
      <c r="A104" s="98">
        <v>39630</v>
      </c>
      <c r="B104" t="s">
        <v>266</v>
      </c>
      <c r="C104" s="38"/>
      <c r="D104" s="291"/>
      <c r="E104" s="227">
        <v>51721</v>
      </c>
      <c r="F104" s="227">
        <v>8579</v>
      </c>
      <c r="G104" s="292">
        <v>0.7</v>
      </c>
      <c r="H104" s="289">
        <f t="shared" si="1"/>
        <v>6005.299999999999</v>
      </c>
      <c r="I104" s="290"/>
    </row>
    <row r="105" spans="1:9" ht="12.75">
      <c r="A105" s="98">
        <v>39661</v>
      </c>
      <c r="B105" t="s">
        <v>266</v>
      </c>
      <c r="C105" s="38"/>
      <c r="D105" s="291"/>
      <c r="E105" s="227">
        <v>53556</v>
      </c>
      <c r="F105" s="227">
        <v>5148</v>
      </c>
      <c r="G105" s="293">
        <v>0.7</v>
      </c>
      <c r="H105" s="289">
        <f t="shared" si="1"/>
        <v>3603.6</v>
      </c>
      <c r="I105" s="290"/>
    </row>
    <row r="106" spans="1:9" ht="12.75">
      <c r="A106" s="98">
        <v>39692</v>
      </c>
      <c r="B106" t="s">
        <v>266</v>
      </c>
      <c r="C106" s="38"/>
      <c r="D106" s="291"/>
      <c r="E106" s="294">
        <v>53052</v>
      </c>
      <c r="F106" s="294">
        <v>3914</v>
      </c>
      <c r="G106" s="292">
        <v>0.7</v>
      </c>
      <c r="H106" s="289">
        <f t="shared" si="1"/>
        <v>2739.7999999999997</v>
      </c>
      <c r="I106" s="290"/>
    </row>
    <row r="107" spans="1:9" ht="12.75">
      <c r="A107" s="98">
        <v>39722</v>
      </c>
      <c r="B107" t="s">
        <v>266</v>
      </c>
      <c r="C107" s="286"/>
      <c r="D107" s="291"/>
      <c r="E107" s="87">
        <v>87690</v>
      </c>
      <c r="F107" s="87">
        <v>5636</v>
      </c>
      <c r="G107" s="292">
        <v>0.7</v>
      </c>
      <c r="H107" s="87">
        <f t="shared" si="1"/>
        <v>3945.2</v>
      </c>
      <c r="I107" s="290"/>
    </row>
    <row r="108" spans="1:8" ht="12.75">
      <c r="A108" s="88"/>
      <c r="B108" s="78" t="s">
        <v>566</v>
      </c>
      <c r="C108" s="89"/>
      <c r="D108" s="90"/>
      <c r="E108" s="90">
        <f>SUM(E74:E107)</f>
        <v>761772</v>
      </c>
      <c r="F108" s="90">
        <f>SUM(F74:F107)</f>
        <v>77988</v>
      </c>
      <c r="G108" s="90">
        <f>SUM(G74:G107)</f>
        <v>11.199999999999998</v>
      </c>
      <c r="H108" s="90">
        <f>SUM(H74:H107)</f>
        <v>54591.6</v>
      </c>
    </row>
  </sheetData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5"/>
  <sheetViews>
    <sheetView workbookViewId="0" topLeftCell="A103">
      <selection activeCell="B7" sqref="B7"/>
    </sheetView>
  </sheetViews>
  <sheetFormatPr defaultColWidth="11.421875" defaultRowHeight="12.75"/>
  <cols>
    <col min="1" max="1" width="11.421875" style="9" customWidth="1"/>
    <col min="2" max="2" width="33.421875" style="0" customWidth="1"/>
    <col min="3" max="3" width="64.7109375" style="0" customWidth="1"/>
    <col min="4" max="4" width="13.00390625" style="0" customWidth="1"/>
    <col min="5" max="5" width="10.421875" style="100" customWidth="1"/>
    <col min="6" max="6" width="14.8515625" style="0" customWidth="1"/>
    <col min="7" max="7" width="12.8515625" style="100" customWidth="1"/>
    <col min="8" max="8" width="11.57421875" style="100" customWidth="1"/>
    <col min="9" max="16384" width="11.421875" style="157" customWidth="1"/>
  </cols>
  <sheetData>
    <row r="1" spans="1:8" s="3" customFormat="1" ht="18">
      <c r="A1" s="5" t="s">
        <v>270</v>
      </c>
      <c r="E1" s="99"/>
      <c r="G1" s="99"/>
      <c r="H1" s="99"/>
    </row>
    <row r="2" spans="1:5" ht="12.75">
      <c r="A2" s="9"/>
      <c r="E2" s="100"/>
    </row>
    <row r="3" spans="1:5" ht="12.75">
      <c r="A3" s="6"/>
      <c r="B3" s="1" t="s">
        <v>271</v>
      </c>
      <c r="E3" s="100"/>
    </row>
    <row r="4" spans="1:5" ht="12.75">
      <c r="A4" s="9"/>
      <c r="E4" s="100"/>
    </row>
    <row r="5" spans="1:8" s="4" customFormat="1" ht="15.75">
      <c r="A5" s="7" t="s">
        <v>545</v>
      </c>
      <c r="E5" s="101"/>
      <c r="G5" s="101"/>
      <c r="H5" s="101"/>
    </row>
    <row r="6" spans="1:8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02" t="s">
        <v>553</v>
      </c>
      <c r="F6" s="13" t="s">
        <v>554</v>
      </c>
      <c r="G6" s="103" t="s">
        <v>555</v>
      </c>
      <c r="H6" s="103" t="s">
        <v>558</v>
      </c>
    </row>
    <row r="7" spans="1:8" ht="12.75">
      <c r="A7" s="104">
        <v>38718</v>
      </c>
      <c r="B7" s="105" t="s">
        <v>710</v>
      </c>
      <c r="C7" s="105" t="s">
        <v>711</v>
      </c>
      <c r="D7" s="106">
        <v>424722</v>
      </c>
      <c r="E7" s="107">
        <v>1723000</v>
      </c>
      <c r="F7" s="108">
        <v>0.3</v>
      </c>
      <c r="G7" s="107">
        <v>26000</v>
      </c>
      <c r="H7" s="107">
        <f>F7*G7</f>
        <v>7800</v>
      </c>
    </row>
    <row r="8" spans="1:8" ht="12.75">
      <c r="A8" s="104">
        <v>38718</v>
      </c>
      <c r="B8" s="105" t="s">
        <v>712</v>
      </c>
      <c r="C8" s="105" t="s">
        <v>713</v>
      </c>
      <c r="D8" s="106">
        <v>1000</v>
      </c>
      <c r="E8" s="107">
        <v>3000</v>
      </c>
      <c r="F8" s="108">
        <v>0.5</v>
      </c>
      <c r="G8" s="107">
        <v>1900</v>
      </c>
      <c r="H8" s="107">
        <f aca="true" t="shared" si="0" ref="H8:H34">F8*G8</f>
        <v>950</v>
      </c>
    </row>
    <row r="9" spans="1:8" ht="12.75">
      <c r="A9" s="104">
        <v>38724</v>
      </c>
      <c r="B9" s="105" t="s">
        <v>714</v>
      </c>
      <c r="C9" s="105" t="s">
        <v>715</v>
      </c>
      <c r="D9" s="106">
        <v>346686</v>
      </c>
      <c r="E9" s="107">
        <v>693372</v>
      </c>
      <c r="F9" s="108">
        <v>0.5</v>
      </c>
      <c r="G9" s="107">
        <v>44300</v>
      </c>
      <c r="H9" s="107">
        <f t="shared" si="0"/>
        <v>22150</v>
      </c>
    </row>
    <row r="10" spans="1:8" ht="12.75">
      <c r="A10" s="104">
        <v>38749</v>
      </c>
      <c r="B10" s="105" t="s">
        <v>716</v>
      </c>
      <c r="C10" s="105" t="s">
        <v>717</v>
      </c>
      <c r="D10" s="106">
        <v>983903</v>
      </c>
      <c r="E10" s="107">
        <v>4492000</v>
      </c>
      <c r="F10" s="108">
        <v>0.1</v>
      </c>
      <c r="G10" s="107">
        <v>28350</v>
      </c>
      <c r="H10" s="107">
        <f t="shared" si="0"/>
        <v>2835</v>
      </c>
    </row>
    <row r="11" spans="1:8" ht="12.75">
      <c r="A11" s="104">
        <v>38749</v>
      </c>
      <c r="B11" s="105" t="s">
        <v>718</v>
      </c>
      <c r="C11" s="105" t="s">
        <v>719</v>
      </c>
      <c r="D11" s="106">
        <v>120435</v>
      </c>
      <c r="E11" s="107">
        <v>1626000</v>
      </c>
      <c r="F11" s="108">
        <v>0.2</v>
      </c>
      <c r="G11" s="107">
        <v>9800</v>
      </c>
      <c r="H11" s="107">
        <f t="shared" si="0"/>
        <v>1960</v>
      </c>
    </row>
    <row r="12" spans="1:8" ht="12.75">
      <c r="A12" s="104">
        <v>38749</v>
      </c>
      <c r="B12" s="105" t="s">
        <v>720</v>
      </c>
      <c r="C12" s="105" t="s">
        <v>721</v>
      </c>
      <c r="D12" s="106">
        <v>99098</v>
      </c>
      <c r="E12" s="107">
        <v>146000</v>
      </c>
      <c r="F12" s="108">
        <v>0.3</v>
      </c>
      <c r="G12" s="107">
        <v>4300</v>
      </c>
      <c r="H12" s="107">
        <f t="shared" si="0"/>
        <v>1290</v>
      </c>
    </row>
    <row r="13" spans="1:8" ht="12.75">
      <c r="A13" s="104">
        <v>38749</v>
      </c>
      <c r="B13" s="105" t="s">
        <v>722</v>
      </c>
      <c r="C13" s="105" t="s">
        <v>723</v>
      </c>
      <c r="D13" s="106">
        <v>65000</v>
      </c>
      <c r="E13" s="107">
        <v>195000</v>
      </c>
      <c r="F13" s="108">
        <v>0.1</v>
      </c>
      <c r="G13" s="107" t="s">
        <v>662</v>
      </c>
      <c r="H13" s="107" t="s">
        <v>662</v>
      </c>
    </row>
    <row r="14" spans="1:8" ht="12.75">
      <c r="A14" s="104">
        <v>38790</v>
      </c>
      <c r="B14" s="105" t="s">
        <v>724</v>
      </c>
      <c r="C14" s="105" t="s">
        <v>725</v>
      </c>
      <c r="D14" s="106">
        <v>193232</v>
      </c>
      <c r="E14" s="107">
        <v>386464</v>
      </c>
      <c r="F14" s="108">
        <v>0.1</v>
      </c>
      <c r="G14" s="107">
        <v>30930</v>
      </c>
      <c r="H14" s="107">
        <f t="shared" si="0"/>
        <v>3093</v>
      </c>
    </row>
    <row r="15" spans="1:8" ht="12.75">
      <c r="A15" s="104">
        <v>38792</v>
      </c>
      <c r="B15" s="105" t="s">
        <v>726</v>
      </c>
      <c r="C15" s="105" t="s">
        <v>727</v>
      </c>
      <c r="D15" s="106">
        <v>154485</v>
      </c>
      <c r="E15" s="107">
        <v>800000</v>
      </c>
      <c r="F15" s="108">
        <v>0.4</v>
      </c>
      <c r="G15" s="107">
        <v>14882</v>
      </c>
      <c r="H15" s="107">
        <f t="shared" si="0"/>
        <v>5952.8</v>
      </c>
    </row>
    <row r="16" spans="1:8" ht="12.75">
      <c r="A16" s="104">
        <v>38794</v>
      </c>
      <c r="B16" s="105" t="s">
        <v>728</v>
      </c>
      <c r="C16" s="105" t="s">
        <v>729</v>
      </c>
      <c r="D16" s="106">
        <v>197249</v>
      </c>
      <c r="E16" s="107">
        <v>394498</v>
      </c>
      <c r="F16" s="108">
        <v>0.5</v>
      </c>
      <c r="G16" s="107">
        <v>6100</v>
      </c>
      <c r="H16" s="107">
        <f t="shared" si="0"/>
        <v>3050</v>
      </c>
    </row>
    <row r="17" spans="1:8" ht="12.75">
      <c r="A17" s="104">
        <v>38826</v>
      </c>
      <c r="B17" s="105" t="s">
        <v>730</v>
      </c>
      <c r="C17" s="105" t="s">
        <v>731</v>
      </c>
      <c r="D17" s="106">
        <v>317728</v>
      </c>
      <c r="E17" s="107">
        <v>1032000</v>
      </c>
      <c r="F17" s="108">
        <v>1.5</v>
      </c>
      <c r="G17" s="107">
        <v>9859</v>
      </c>
      <c r="H17" s="107">
        <f t="shared" si="0"/>
        <v>14788.5</v>
      </c>
    </row>
    <row r="18" spans="1:8" ht="12.75">
      <c r="A18" s="104">
        <v>38829</v>
      </c>
      <c r="B18" s="105" t="s">
        <v>732</v>
      </c>
      <c r="C18" s="105" t="s">
        <v>733</v>
      </c>
      <c r="D18" s="106">
        <v>1000</v>
      </c>
      <c r="E18" s="107">
        <v>3000</v>
      </c>
      <c r="F18" s="108">
        <v>0.1</v>
      </c>
      <c r="G18" s="107" t="s">
        <v>662</v>
      </c>
      <c r="H18" s="107" t="s">
        <v>662</v>
      </c>
    </row>
    <row r="19" spans="1:8" ht="12.75">
      <c r="A19" s="104">
        <v>38838</v>
      </c>
      <c r="B19" s="105" t="s">
        <v>734</v>
      </c>
      <c r="C19" s="105" t="s">
        <v>735</v>
      </c>
      <c r="D19" s="106">
        <v>657904</v>
      </c>
      <c r="E19" s="107">
        <v>5110000</v>
      </c>
      <c r="F19" s="108">
        <v>0.1</v>
      </c>
      <c r="G19" s="107">
        <v>25000</v>
      </c>
      <c r="H19" s="107">
        <f t="shared" si="0"/>
        <v>2500</v>
      </c>
    </row>
    <row r="20" spans="1:8" ht="12.75">
      <c r="A20" s="104">
        <v>38838</v>
      </c>
      <c r="B20" s="105" t="s">
        <v>736</v>
      </c>
      <c r="C20" s="105" t="s">
        <v>737</v>
      </c>
      <c r="D20" s="106">
        <v>476604</v>
      </c>
      <c r="E20" s="107">
        <v>60000</v>
      </c>
      <c r="F20" s="108">
        <v>0.5</v>
      </c>
      <c r="G20" s="107" t="s">
        <v>662</v>
      </c>
      <c r="H20" s="107" t="s">
        <v>662</v>
      </c>
    </row>
    <row r="21" spans="1:8" ht="12.75">
      <c r="A21" s="104">
        <v>38838</v>
      </c>
      <c r="B21" s="105" t="s">
        <v>738</v>
      </c>
      <c r="C21" s="105" t="s">
        <v>739</v>
      </c>
      <c r="D21" s="106">
        <v>308436</v>
      </c>
      <c r="E21" s="107">
        <v>616872</v>
      </c>
      <c r="F21" s="108">
        <v>2</v>
      </c>
      <c r="G21" s="107">
        <v>16320</v>
      </c>
      <c r="H21" s="107">
        <f t="shared" si="0"/>
        <v>32640</v>
      </c>
    </row>
    <row r="22" spans="1:8" ht="12.75">
      <c r="A22" s="104">
        <v>38838</v>
      </c>
      <c r="B22" s="105" t="s">
        <v>740</v>
      </c>
      <c r="C22" s="105" t="s">
        <v>739</v>
      </c>
      <c r="D22" s="106">
        <v>48081</v>
      </c>
      <c r="E22" s="107">
        <v>96162</v>
      </c>
      <c r="F22" s="108">
        <v>2</v>
      </c>
      <c r="G22" s="107">
        <v>3670</v>
      </c>
      <c r="H22" s="107">
        <f t="shared" si="0"/>
        <v>7340</v>
      </c>
    </row>
    <row r="23" spans="1:8" ht="12.75">
      <c r="A23" s="104">
        <v>38838</v>
      </c>
      <c r="B23" s="105" t="s">
        <v>741</v>
      </c>
      <c r="C23" s="105" t="s">
        <v>739</v>
      </c>
      <c r="D23" s="106">
        <v>49157</v>
      </c>
      <c r="E23" s="107">
        <v>98314</v>
      </c>
      <c r="F23" s="108">
        <v>2</v>
      </c>
      <c r="G23" s="107">
        <v>3495</v>
      </c>
      <c r="H23" s="107">
        <f t="shared" si="0"/>
        <v>6990</v>
      </c>
    </row>
    <row r="24" spans="1:8" ht="12.75">
      <c r="A24" s="104">
        <v>38838</v>
      </c>
      <c r="B24" s="105" t="s">
        <v>742</v>
      </c>
      <c r="C24" s="105" t="s">
        <v>739</v>
      </c>
      <c r="D24" s="106">
        <v>50000</v>
      </c>
      <c r="E24" s="107">
        <v>100000</v>
      </c>
      <c r="F24" s="108">
        <v>2</v>
      </c>
      <c r="G24" s="107">
        <v>3500</v>
      </c>
      <c r="H24" s="107">
        <f t="shared" si="0"/>
        <v>7000</v>
      </c>
    </row>
    <row r="25" spans="1:8" ht="12.75">
      <c r="A25" s="104">
        <v>38873</v>
      </c>
      <c r="B25" s="105" t="s">
        <v>743</v>
      </c>
      <c r="C25" s="105" t="s">
        <v>744</v>
      </c>
      <c r="D25" s="106">
        <v>5000</v>
      </c>
      <c r="E25" s="107">
        <v>15000</v>
      </c>
      <c r="F25" s="108">
        <v>0.2</v>
      </c>
      <c r="G25" s="107">
        <v>0</v>
      </c>
      <c r="H25" s="107">
        <f t="shared" si="0"/>
        <v>0</v>
      </c>
    </row>
    <row r="26" spans="1:8" ht="12.75">
      <c r="A26" s="104">
        <v>38899</v>
      </c>
      <c r="B26" s="105" t="s">
        <v>745</v>
      </c>
      <c r="C26" s="105" t="s">
        <v>746</v>
      </c>
      <c r="D26" s="106">
        <v>218718</v>
      </c>
      <c r="E26" s="107">
        <v>2976000</v>
      </c>
      <c r="F26" s="108">
        <v>4</v>
      </c>
      <c r="G26" s="107">
        <v>10800</v>
      </c>
      <c r="H26" s="107">
        <f t="shared" si="0"/>
        <v>43200</v>
      </c>
    </row>
    <row r="27" spans="1:8" ht="12.75">
      <c r="A27" s="104">
        <v>38930</v>
      </c>
      <c r="B27" s="105" t="s">
        <v>747</v>
      </c>
      <c r="C27" s="105" t="s">
        <v>748</v>
      </c>
      <c r="D27" s="106">
        <v>65000</v>
      </c>
      <c r="E27" s="107">
        <v>195000</v>
      </c>
      <c r="F27" s="108">
        <v>0.3</v>
      </c>
      <c r="G27" s="107" t="s">
        <v>662</v>
      </c>
      <c r="H27" s="107" t="s">
        <v>662</v>
      </c>
    </row>
    <row r="28" spans="1:8" ht="12.75">
      <c r="A28" s="104">
        <v>38948</v>
      </c>
      <c r="B28" s="105" t="s">
        <v>749</v>
      </c>
      <c r="C28" s="105" t="s">
        <v>750</v>
      </c>
      <c r="D28" s="106">
        <v>136945</v>
      </c>
      <c r="E28" s="107">
        <v>1006000</v>
      </c>
      <c r="F28" s="108">
        <v>0.2</v>
      </c>
      <c r="G28" s="107">
        <v>31600</v>
      </c>
      <c r="H28" s="107">
        <f t="shared" si="0"/>
        <v>6320</v>
      </c>
    </row>
    <row r="29" spans="1:8" ht="12.75">
      <c r="A29" s="104">
        <v>38961</v>
      </c>
      <c r="B29" s="105" t="s">
        <v>751</v>
      </c>
      <c r="C29" s="105" t="s">
        <v>752</v>
      </c>
      <c r="D29" s="106">
        <v>230086</v>
      </c>
      <c r="E29" s="107">
        <v>700000</v>
      </c>
      <c r="F29" s="108">
        <v>3</v>
      </c>
      <c r="G29" s="107">
        <v>11040</v>
      </c>
      <c r="H29" s="107">
        <f t="shared" si="0"/>
        <v>33120</v>
      </c>
    </row>
    <row r="30" spans="1:8" ht="12.75">
      <c r="A30" s="104">
        <v>38991</v>
      </c>
      <c r="B30" s="105" t="s">
        <v>753</v>
      </c>
      <c r="C30" s="105" t="s">
        <v>754</v>
      </c>
      <c r="D30" s="106">
        <v>170000</v>
      </c>
      <c r="E30" s="107">
        <v>510000</v>
      </c>
      <c r="F30" s="108">
        <v>2</v>
      </c>
      <c r="G30" s="107" t="s">
        <v>662</v>
      </c>
      <c r="H30" s="107" t="s">
        <v>662</v>
      </c>
    </row>
    <row r="31" spans="1:8" ht="12.75">
      <c r="A31" s="104">
        <v>38991</v>
      </c>
      <c r="B31" s="105" t="s">
        <v>755</v>
      </c>
      <c r="C31" s="105" t="s">
        <v>756</v>
      </c>
      <c r="D31" s="106">
        <v>30000</v>
      </c>
      <c r="E31" s="107">
        <v>90000</v>
      </c>
      <c r="F31" s="108">
        <v>0.5</v>
      </c>
      <c r="G31" s="107">
        <v>4500</v>
      </c>
      <c r="H31" s="107">
        <f t="shared" si="0"/>
        <v>2250</v>
      </c>
    </row>
    <row r="32" spans="1:8" ht="12.75">
      <c r="A32" s="104">
        <v>38991</v>
      </c>
      <c r="B32" s="105" t="s">
        <v>753</v>
      </c>
      <c r="C32" s="105" t="s">
        <v>757</v>
      </c>
      <c r="D32" s="106">
        <v>170000</v>
      </c>
      <c r="E32" s="107">
        <v>510000</v>
      </c>
      <c r="F32" s="108">
        <v>2</v>
      </c>
      <c r="G32" s="107" t="s">
        <v>662</v>
      </c>
      <c r="H32" s="107" t="s">
        <v>662</v>
      </c>
    </row>
    <row r="33" spans="1:8" ht="12.75">
      <c r="A33" s="104">
        <v>38991</v>
      </c>
      <c r="B33" s="105" t="s">
        <v>758</v>
      </c>
      <c r="C33" s="105" t="s">
        <v>759</v>
      </c>
      <c r="D33" s="106">
        <v>5672</v>
      </c>
      <c r="E33" s="107">
        <v>11344</v>
      </c>
      <c r="F33" s="108">
        <v>0.2</v>
      </c>
      <c r="G33" s="107">
        <v>3200</v>
      </c>
      <c r="H33" s="107">
        <f t="shared" si="0"/>
        <v>640</v>
      </c>
    </row>
    <row r="34" spans="1:8" ht="12.75">
      <c r="A34" s="104">
        <v>39021</v>
      </c>
      <c r="B34" s="105" t="s">
        <v>760</v>
      </c>
      <c r="C34" s="105" t="s">
        <v>761</v>
      </c>
      <c r="D34" s="106">
        <v>31746</v>
      </c>
      <c r="E34" s="107">
        <v>95238</v>
      </c>
      <c r="F34" s="108">
        <v>0.5</v>
      </c>
      <c r="G34" s="107">
        <v>1816</v>
      </c>
      <c r="H34" s="107">
        <f t="shared" si="0"/>
        <v>908</v>
      </c>
    </row>
    <row r="35" spans="1:8" ht="12.75">
      <c r="A35" s="104">
        <v>39022</v>
      </c>
      <c r="B35" s="105" t="s">
        <v>736</v>
      </c>
      <c r="C35" s="105" t="s">
        <v>762</v>
      </c>
      <c r="D35" s="106">
        <v>476604</v>
      </c>
      <c r="E35" s="107">
        <v>60000</v>
      </c>
      <c r="F35" s="108">
        <v>0.3</v>
      </c>
      <c r="G35" s="107" t="s">
        <v>662</v>
      </c>
      <c r="H35" s="107" t="s">
        <v>662</v>
      </c>
    </row>
    <row r="36" spans="1:8" ht="12.75">
      <c r="A36" s="104">
        <v>39062</v>
      </c>
      <c r="B36" s="108" t="s">
        <v>763</v>
      </c>
      <c r="C36" s="108" t="s">
        <v>764</v>
      </c>
      <c r="D36" s="106">
        <v>325289</v>
      </c>
      <c r="E36" s="107">
        <v>1569000</v>
      </c>
      <c r="F36" s="108">
        <v>0.1</v>
      </c>
      <c r="G36" s="107">
        <v>76000</v>
      </c>
      <c r="H36" s="107">
        <f>F36*G36</f>
        <v>7600</v>
      </c>
    </row>
    <row r="37" spans="1:8" ht="12.75">
      <c r="A37" s="104">
        <v>39083</v>
      </c>
      <c r="B37" s="108" t="s">
        <v>272</v>
      </c>
      <c r="C37" s="108" t="s">
        <v>273</v>
      </c>
      <c r="D37" s="106" t="s">
        <v>662</v>
      </c>
      <c r="E37" s="107" t="s">
        <v>662</v>
      </c>
      <c r="F37" s="108">
        <v>0.2</v>
      </c>
      <c r="G37" s="107" t="s">
        <v>662</v>
      </c>
      <c r="H37" s="107"/>
    </row>
    <row r="38" spans="1:8" ht="12.75">
      <c r="A38" s="104">
        <v>39111</v>
      </c>
      <c r="B38" s="108" t="s">
        <v>714</v>
      </c>
      <c r="C38" s="108" t="s">
        <v>274</v>
      </c>
      <c r="D38" s="106">
        <v>342484</v>
      </c>
      <c r="E38" s="107">
        <v>1322000</v>
      </c>
      <c r="F38" s="108">
        <v>0.1</v>
      </c>
      <c r="G38" s="107">
        <v>44300</v>
      </c>
      <c r="H38" s="107">
        <f aca="true" t="shared" si="1" ref="H38:H51">F38*G38</f>
        <v>4430</v>
      </c>
    </row>
    <row r="39" spans="1:8" ht="12.75">
      <c r="A39" s="104">
        <v>39114</v>
      </c>
      <c r="B39" s="108" t="s">
        <v>275</v>
      </c>
      <c r="C39" s="108" t="s">
        <v>276</v>
      </c>
      <c r="D39" s="106">
        <v>162072</v>
      </c>
      <c r="E39" s="107">
        <v>1522000</v>
      </c>
      <c r="F39" s="108">
        <v>0.2</v>
      </c>
      <c r="G39" s="107">
        <v>11400</v>
      </c>
      <c r="H39" s="107">
        <f t="shared" si="1"/>
        <v>2280</v>
      </c>
    </row>
    <row r="40" spans="1:8" ht="12.75">
      <c r="A40" s="104">
        <v>39114</v>
      </c>
      <c r="B40" s="108" t="s">
        <v>277</v>
      </c>
      <c r="C40" s="108" t="s">
        <v>273</v>
      </c>
      <c r="D40" s="106" t="s">
        <v>662</v>
      </c>
      <c r="E40" s="107" t="s">
        <v>662</v>
      </c>
      <c r="F40" s="108">
        <v>0.1</v>
      </c>
      <c r="G40" s="107" t="s">
        <v>662</v>
      </c>
      <c r="H40" s="107"/>
    </row>
    <row r="41" spans="1:8" ht="12.75">
      <c r="A41" s="104">
        <v>39131</v>
      </c>
      <c r="B41" s="105" t="s">
        <v>278</v>
      </c>
      <c r="C41" s="105" t="s">
        <v>279</v>
      </c>
      <c r="D41" s="106">
        <v>78900</v>
      </c>
      <c r="E41" s="107">
        <v>915698</v>
      </c>
      <c r="F41" s="108">
        <v>0.5</v>
      </c>
      <c r="G41" s="107">
        <v>7371</v>
      </c>
      <c r="H41" s="107">
        <f t="shared" si="1"/>
        <v>3685.5</v>
      </c>
    </row>
    <row r="42" spans="1:8" ht="12.75">
      <c r="A42" s="104">
        <v>39131</v>
      </c>
      <c r="B42" s="105" t="s">
        <v>280</v>
      </c>
      <c r="C42" s="105" t="s">
        <v>279</v>
      </c>
      <c r="D42" s="106">
        <v>68095</v>
      </c>
      <c r="E42" s="107">
        <v>233000</v>
      </c>
      <c r="F42" s="108">
        <v>0.5</v>
      </c>
      <c r="G42" s="107">
        <v>8169</v>
      </c>
      <c r="H42" s="107">
        <f t="shared" si="1"/>
        <v>4084.5</v>
      </c>
    </row>
    <row r="43" spans="1:8" ht="12.75">
      <c r="A43" s="104">
        <v>39142</v>
      </c>
      <c r="B43" s="108" t="s">
        <v>281</v>
      </c>
      <c r="C43" s="108" t="s">
        <v>282</v>
      </c>
      <c r="D43" s="106">
        <v>265690</v>
      </c>
      <c r="E43" s="107">
        <v>1412000</v>
      </c>
      <c r="F43" s="108">
        <v>0.2</v>
      </c>
      <c r="G43" s="107">
        <v>13200</v>
      </c>
      <c r="H43" s="107">
        <f t="shared" si="1"/>
        <v>2640</v>
      </c>
    </row>
    <row r="44" spans="1:8" ht="12.75">
      <c r="A44" s="104">
        <v>39171</v>
      </c>
      <c r="B44" s="108" t="s">
        <v>283</v>
      </c>
      <c r="C44" s="108" t="s">
        <v>284</v>
      </c>
      <c r="D44" s="106">
        <v>880000</v>
      </c>
      <c r="E44" s="107">
        <v>880000</v>
      </c>
      <c r="F44" s="108">
        <v>1</v>
      </c>
      <c r="G44" s="107">
        <v>43400</v>
      </c>
      <c r="H44" s="107">
        <f t="shared" si="1"/>
        <v>43400</v>
      </c>
    </row>
    <row r="45" spans="1:8" ht="12.75">
      <c r="A45" s="104">
        <v>39173</v>
      </c>
      <c r="B45" s="108" t="s">
        <v>285</v>
      </c>
      <c r="C45" s="108" t="s">
        <v>286</v>
      </c>
      <c r="D45" s="106">
        <v>43000</v>
      </c>
      <c r="E45" s="107">
        <v>43000</v>
      </c>
      <c r="F45" s="108">
        <v>0.1</v>
      </c>
      <c r="G45" s="107">
        <v>220</v>
      </c>
      <c r="H45" s="107">
        <f t="shared" si="1"/>
        <v>22</v>
      </c>
    </row>
    <row r="46" spans="1:8" ht="12.75">
      <c r="A46" s="104">
        <v>39173</v>
      </c>
      <c r="B46" s="108" t="s">
        <v>287</v>
      </c>
      <c r="C46" s="108" t="s">
        <v>288</v>
      </c>
      <c r="D46" s="106">
        <v>60000</v>
      </c>
      <c r="E46" s="107">
        <v>60000</v>
      </c>
      <c r="F46" s="108">
        <v>0.2</v>
      </c>
      <c r="G46" s="107" t="s">
        <v>662</v>
      </c>
      <c r="H46" s="107"/>
    </row>
    <row r="47" spans="1:8" ht="12.75">
      <c r="A47" s="104">
        <v>39173</v>
      </c>
      <c r="B47" s="108" t="s">
        <v>289</v>
      </c>
      <c r="C47" s="108" t="s">
        <v>290</v>
      </c>
      <c r="D47" s="106">
        <v>525823</v>
      </c>
      <c r="E47" s="107">
        <v>2115000</v>
      </c>
      <c r="F47" s="108">
        <v>0.3</v>
      </c>
      <c r="G47" s="107">
        <v>15400</v>
      </c>
      <c r="H47" s="107">
        <f t="shared" si="1"/>
        <v>4620</v>
      </c>
    </row>
    <row r="48" spans="1:8" ht="12.75">
      <c r="A48" s="104">
        <v>39219</v>
      </c>
      <c r="B48" s="108" t="s">
        <v>291</v>
      </c>
      <c r="C48" s="108" t="s">
        <v>292</v>
      </c>
      <c r="D48" s="106">
        <v>5000</v>
      </c>
      <c r="E48" s="107">
        <v>5000</v>
      </c>
      <c r="F48" s="108">
        <v>0.5</v>
      </c>
      <c r="G48" s="107">
        <v>1912</v>
      </c>
      <c r="H48" s="107">
        <f t="shared" si="1"/>
        <v>956</v>
      </c>
    </row>
    <row r="49" spans="1:8" ht="12.75">
      <c r="A49" s="104">
        <v>39238</v>
      </c>
      <c r="B49" s="108" t="s">
        <v>283</v>
      </c>
      <c r="C49" s="108" t="s">
        <v>293</v>
      </c>
      <c r="D49" s="106">
        <v>880000</v>
      </c>
      <c r="E49" s="107">
        <v>880000</v>
      </c>
      <c r="F49" s="108">
        <v>0.1</v>
      </c>
      <c r="G49" s="107">
        <v>43400</v>
      </c>
      <c r="H49" s="107">
        <f t="shared" si="1"/>
        <v>4340</v>
      </c>
    </row>
    <row r="50" spans="1:8" ht="12.75">
      <c r="A50" s="104">
        <v>39260</v>
      </c>
      <c r="B50" s="108" t="s">
        <v>294</v>
      </c>
      <c r="C50" s="108" t="s">
        <v>295</v>
      </c>
      <c r="D50" s="106">
        <v>500</v>
      </c>
      <c r="E50" s="107">
        <v>500</v>
      </c>
      <c r="F50" s="108">
        <v>0.5</v>
      </c>
      <c r="G50" s="107">
        <v>0</v>
      </c>
      <c r="H50" s="107">
        <f t="shared" si="1"/>
        <v>0</v>
      </c>
    </row>
    <row r="51" spans="1:8" ht="12.75">
      <c r="A51" s="104">
        <v>39261</v>
      </c>
      <c r="B51" s="108" t="s">
        <v>296</v>
      </c>
      <c r="C51" s="108" t="s">
        <v>297</v>
      </c>
      <c r="D51" s="106">
        <v>543596</v>
      </c>
      <c r="E51" s="107">
        <v>2644000</v>
      </c>
      <c r="F51" s="108">
        <v>0.1</v>
      </c>
      <c r="G51" s="107">
        <v>29300</v>
      </c>
      <c r="H51" s="107">
        <f t="shared" si="1"/>
        <v>2930</v>
      </c>
    </row>
    <row r="52" spans="1:8" ht="12.75">
      <c r="A52" s="104">
        <v>39264</v>
      </c>
      <c r="B52" s="105" t="s">
        <v>298</v>
      </c>
      <c r="C52" s="105" t="s">
        <v>299</v>
      </c>
      <c r="D52" s="107">
        <v>20000</v>
      </c>
      <c r="E52" s="107">
        <v>1289000</v>
      </c>
      <c r="F52" s="107">
        <v>0.5</v>
      </c>
      <c r="G52" s="107">
        <v>10300</v>
      </c>
      <c r="H52" s="107">
        <f>F52*G52</f>
        <v>5150</v>
      </c>
    </row>
    <row r="53" spans="1:256" ht="12.75">
      <c r="A53" s="104">
        <v>39264</v>
      </c>
      <c r="B53" s="105" t="s">
        <v>300</v>
      </c>
      <c r="C53" s="105" t="s">
        <v>301</v>
      </c>
      <c r="D53" s="107">
        <v>1000</v>
      </c>
      <c r="E53" s="107" t="s">
        <v>662</v>
      </c>
      <c r="F53" s="107">
        <v>0.2</v>
      </c>
      <c r="G53" s="107" t="s">
        <v>662</v>
      </c>
      <c r="H53" s="107" t="s">
        <v>662</v>
      </c>
      <c r="I53" s="295"/>
      <c r="J53" s="296"/>
      <c r="K53" s="297"/>
      <c r="L53" s="298"/>
      <c r="M53" s="298"/>
      <c r="N53" s="298"/>
      <c r="O53" s="298"/>
      <c r="P53" s="298"/>
      <c r="Q53" s="295"/>
      <c r="R53" s="296"/>
      <c r="S53" s="297"/>
      <c r="T53" s="298"/>
      <c r="U53" s="298"/>
      <c r="V53" s="298"/>
      <c r="W53" s="298"/>
      <c r="X53" s="298"/>
      <c r="Y53" s="295"/>
      <c r="Z53" s="296"/>
      <c r="AA53" s="297"/>
      <c r="AB53" s="298"/>
      <c r="AC53" s="298"/>
      <c r="AD53" s="298"/>
      <c r="AE53" s="298"/>
      <c r="AF53" s="298"/>
      <c r="AG53" s="295"/>
      <c r="AH53" s="296"/>
      <c r="AI53" s="297"/>
      <c r="AJ53" s="298"/>
      <c r="AK53" s="298"/>
      <c r="AL53" s="298"/>
      <c r="AM53" s="298"/>
      <c r="AN53" s="298"/>
      <c r="AO53" s="295"/>
      <c r="AP53" s="296"/>
      <c r="AQ53" s="297"/>
      <c r="AR53" s="298"/>
      <c r="AS53" s="298"/>
      <c r="AT53" s="298"/>
      <c r="AU53" s="298"/>
      <c r="AV53" s="298"/>
      <c r="AW53" s="295"/>
      <c r="AX53" s="296"/>
      <c r="AY53" s="297"/>
      <c r="AZ53" s="298"/>
      <c r="BA53" s="298"/>
      <c r="BB53" s="298"/>
      <c r="BC53" s="298"/>
      <c r="BD53" s="298"/>
      <c r="BE53" s="295"/>
      <c r="BF53" s="296"/>
      <c r="BG53" s="297"/>
      <c r="BH53" s="298"/>
      <c r="BI53" s="298"/>
      <c r="BJ53" s="298"/>
      <c r="BK53" s="298"/>
      <c r="BL53" s="298"/>
      <c r="BM53" s="295"/>
      <c r="BN53" s="296"/>
      <c r="BO53" s="297"/>
      <c r="BP53" s="298"/>
      <c r="BQ53" s="298"/>
      <c r="BR53" s="298"/>
      <c r="BS53" s="298"/>
      <c r="BT53" s="298"/>
      <c r="BU53" s="295"/>
      <c r="BV53" s="296"/>
      <c r="BW53" s="297"/>
      <c r="BX53" s="298"/>
      <c r="BY53" s="298"/>
      <c r="BZ53" s="298"/>
      <c r="CA53" s="298"/>
      <c r="CB53" s="298"/>
      <c r="CC53" s="295"/>
      <c r="CD53" s="296"/>
      <c r="CE53" s="297"/>
      <c r="CF53" s="298"/>
      <c r="CG53" s="298"/>
      <c r="CH53" s="298"/>
      <c r="CI53" s="298"/>
      <c r="CJ53" s="298"/>
      <c r="CK53" s="295"/>
      <c r="CL53" s="296"/>
      <c r="CM53" s="297"/>
      <c r="CN53" s="298"/>
      <c r="CO53" s="298"/>
      <c r="CP53" s="298"/>
      <c r="CQ53" s="298"/>
      <c r="CR53" s="298"/>
      <c r="CS53" s="295"/>
      <c r="CT53" s="296"/>
      <c r="CU53" s="297"/>
      <c r="CV53" s="298"/>
      <c r="CW53" s="298"/>
      <c r="CX53" s="298"/>
      <c r="CY53" s="298"/>
      <c r="CZ53" s="298"/>
      <c r="DA53" s="295"/>
      <c r="DB53" s="296"/>
      <c r="DC53" s="297"/>
      <c r="DD53" s="298"/>
      <c r="DE53" s="298"/>
      <c r="DF53" s="298"/>
      <c r="DG53" s="298"/>
      <c r="DH53" s="298"/>
      <c r="DI53" s="295"/>
      <c r="DJ53" s="296"/>
      <c r="DK53" s="297"/>
      <c r="DL53" s="298"/>
      <c r="DM53" s="298"/>
      <c r="DN53" s="298"/>
      <c r="DO53" s="298"/>
      <c r="DP53" s="298"/>
      <c r="DQ53" s="295"/>
      <c r="DR53" s="296"/>
      <c r="DS53" s="297"/>
      <c r="DT53" s="298"/>
      <c r="DU53" s="298"/>
      <c r="DV53" s="298"/>
      <c r="DW53" s="298"/>
      <c r="DX53" s="298"/>
      <c r="DY53" s="295"/>
      <c r="DZ53" s="296"/>
      <c r="EA53" s="297"/>
      <c r="EB53" s="298"/>
      <c r="EC53" s="298"/>
      <c r="ED53" s="298"/>
      <c r="EE53" s="298"/>
      <c r="EF53" s="298"/>
      <c r="EG53" s="295"/>
      <c r="EH53" s="296"/>
      <c r="EI53" s="297"/>
      <c r="EJ53" s="298"/>
      <c r="EK53" s="298"/>
      <c r="EL53" s="298"/>
      <c r="EM53" s="298"/>
      <c r="EN53" s="298"/>
      <c r="EO53" s="295"/>
      <c r="EP53" s="296"/>
      <c r="EQ53" s="297"/>
      <c r="ER53" s="298"/>
      <c r="ES53" s="298"/>
      <c r="ET53" s="298"/>
      <c r="EU53" s="298"/>
      <c r="EV53" s="298"/>
      <c r="EW53" s="295"/>
      <c r="EX53" s="296"/>
      <c r="EY53" s="297"/>
      <c r="EZ53" s="298"/>
      <c r="FA53" s="298"/>
      <c r="FB53" s="298"/>
      <c r="FC53" s="298"/>
      <c r="FD53" s="298"/>
      <c r="FE53" s="295"/>
      <c r="FF53" s="296"/>
      <c r="FG53" s="297"/>
      <c r="FH53" s="298"/>
      <c r="FI53" s="298"/>
      <c r="FJ53" s="298"/>
      <c r="FK53" s="298"/>
      <c r="FL53" s="298"/>
      <c r="FM53" s="295"/>
      <c r="FN53" s="296"/>
      <c r="FO53" s="297"/>
      <c r="FP53" s="298"/>
      <c r="FQ53" s="298"/>
      <c r="FR53" s="298"/>
      <c r="FS53" s="298"/>
      <c r="FT53" s="298"/>
      <c r="FU53" s="295"/>
      <c r="FV53" s="296"/>
      <c r="FW53" s="297"/>
      <c r="FX53" s="298"/>
      <c r="FY53" s="298"/>
      <c r="FZ53" s="298"/>
      <c r="GA53" s="298"/>
      <c r="GB53" s="298"/>
      <c r="GC53" s="295"/>
      <c r="GD53" s="296"/>
      <c r="GE53" s="297"/>
      <c r="GF53" s="298"/>
      <c r="GG53" s="298"/>
      <c r="GH53" s="298"/>
      <c r="GI53" s="298"/>
      <c r="GJ53" s="298"/>
      <c r="GK53" s="295"/>
      <c r="GL53" s="296"/>
      <c r="GM53" s="297"/>
      <c r="GN53" s="298"/>
      <c r="GO53" s="298"/>
      <c r="GP53" s="298"/>
      <c r="GQ53" s="298"/>
      <c r="GR53" s="298"/>
      <c r="GS53" s="295"/>
      <c r="GT53" s="296"/>
      <c r="GU53" s="297"/>
      <c r="GV53" s="298"/>
      <c r="GW53" s="298"/>
      <c r="GX53" s="298"/>
      <c r="GY53" s="298"/>
      <c r="GZ53" s="298"/>
      <c r="HA53" s="295"/>
      <c r="HB53" s="296"/>
      <c r="HC53" s="297"/>
      <c r="HD53" s="298"/>
      <c r="HE53" s="298"/>
      <c r="HF53" s="298"/>
      <c r="HG53" s="298"/>
      <c r="HH53" s="298"/>
      <c r="HI53" s="295"/>
      <c r="HJ53" s="296"/>
      <c r="HK53" s="297"/>
      <c r="HL53" s="298"/>
      <c r="HM53" s="298"/>
      <c r="HN53" s="298"/>
      <c r="HO53" s="298"/>
      <c r="HP53" s="298"/>
      <c r="HQ53" s="295"/>
      <c r="HR53" s="296"/>
      <c r="HS53" s="297"/>
      <c r="HT53" s="298"/>
      <c r="HU53" s="298"/>
      <c r="HV53" s="298"/>
      <c r="HW53" s="298"/>
      <c r="HX53" s="298"/>
      <c r="HY53" s="295"/>
      <c r="HZ53" s="296"/>
      <c r="IA53" s="297"/>
      <c r="IB53" s="298"/>
      <c r="IC53" s="298"/>
      <c r="ID53" s="298"/>
      <c r="IE53" s="298"/>
      <c r="IF53" s="298"/>
      <c r="IG53" s="295"/>
      <c r="IH53" s="296"/>
      <c r="II53" s="297"/>
      <c r="IJ53" s="298"/>
      <c r="IK53" s="298"/>
      <c r="IL53" s="298"/>
      <c r="IM53" s="298"/>
      <c r="IN53" s="298"/>
      <c r="IO53" s="295"/>
      <c r="IP53" s="296"/>
      <c r="IQ53" s="297"/>
      <c r="IR53" s="298"/>
      <c r="IS53" s="298"/>
      <c r="IT53" s="298"/>
      <c r="IU53" s="298"/>
      <c r="IV53" s="298"/>
    </row>
    <row r="54" spans="1:256" ht="12.75">
      <c r="A54" s="104">
        <v>39264</v>
      </c>
      <c r="B54" s="105" t="s">
        <v>302</v>
      </c>
      <c r="C54" s="108" t="s">
        <v>303</v>
      </c>
      <c r="D54" s="107" t="s">
        <v>662</v>
      </c>
      <c r="E54" s="107" t="s">
        <v>662</v>
      </c>
      <c r="F54" s="107">
        <v>0.8</v>
      </c>
      <c r="G54" s="107" t="s">
        <v>662</v>
      </c>
      <c r="H54" s="107" t="s">
        <v>662</v>
      </c>
      <c r="I54" s="295"/>
      <c r="J54" s="296"/>
      <c r="K54" s="297"/>
      <c r="L54" s="298"/>
      <c r="M54" s="298"/>
      <c r="N54" s="298"/>
      <c r="O54" s="298"/>
      <c r="P54" s="298"/>
      <c r="Q54" s="295"/>
      <c r="R54" s="296"/>
      <c r="S54" s="297"/>
      <c r="T54" s="298"/>
      <c r="U54" s="298"/>
      <c r="V54" s="298"/>
      <c r="W54" s="298"/>
      <c r="X54" s="298"/>
      <c r="Y54" s="295"/>
      <c r="Z54" s="296"/>
      <c r="AA54" s="297"/>
      <c r="AB54" s="298"/>
      <c r="AC54" s="298"/>
      <c r="AD54" s="298"/>
      <c r="AE54" s="298"/>
      <c r="AF54" s="298"/>
      <c r="AG54" s="295"/>
      <c r="AH54" s="296"/>
      <c r="AI54" s="297"/>
      <c r="AJ54" s="298"/>
      <c r="AK54" s="298"/>
      <c r="AL54" s="298"/>
      <c r="AM54" s="298"/>
      <c r="AN54" s="298"/>
      <c r="AO54" s="295"/>
      <c r="AP54" s="296"/>
      <c r="AQ54" s="297"/>
      <c r="AR54" s="298"/>
      <c r="AS54" s="298"/>
      <c r="AT54" s="298"/>
      <c r="AU54" s="298"/>
      <c r="AV54" s="298"/>
      <c r="AW54" s="295"/>
      <c r="AX54" s="296"/>
      <c r="AY54" s="297"/>
      <c r="AZ54" s="298"/>
      <c r="BA54" s="298"/>
      <c r="BB54" s="298"/>
      <c r="BC54" s="298"/>
      <c r="BD54" s="298"/>
      <c r="BE54" s="295"/>
      <c r="BF54" s="296"/>
      <c r="BG54" s="297"/>
      <c r="BH54" s="298"/>
      <c r="BI54" s="298"/>
      <c r="BJ54" s="298"/>
      <c r="BK54" s="298"/>
      <c r="BL54" s="298"/>
      <c r="BM54" s="295"/>
      <c r="BN54" s="296"/>
      <c r="BO54" s="297"/>
      <c r="BP54" s="298"/>
      <c r="BQ54" s="298"/>
      <c r="BR54" s="298"/>
      <c r="BS54" s="298"/>
      <c r="BT54" s="298"/>
      <c r="BU54" s="295"/>
      <c r="BV54" s="296"/>
      <c r="BW54" s="297"/>
      <c r="BX54" s="298"/>
      <c r="BY54" s="298"/>
      <c r="BZ54" s="298"/>
      <c r="CA54" s="298"/>
      <c r="CB54" s="298"/>
      <c r="CC54" s="295"/>
      <c r="CD54" s="296"/>
      <c r="CE54" s="297"/>
      <c r="CF54" s="298"/>
      <c r="CG54" s="298"/>
      <c r="CH54" s="298"/>
      <c r="CI54" s="298"/>
      <c r="CJ54" s="298"/>
      <c r="CK54" s="295"/>
      <c r="CL54" s="296"/>
      <c r="CM54" s="297"/>
      <c r="CN54" s="298"/>
      <c r="CO54" s="298"/>
      <c r="CP54" s="298"/>
      <c r="CQ54" s="298"/>
      <c r="CR54" s="298"/>
      <c r="CS54" s="295"/>
      <c r="CT54" s="296"/>
      <c r="CU54" s="297"/>
      <c r="CV54" s="298"/>
      <c r="CW54" s="298"/>
      <c r="CX54" s="298"/>
      <c r="CY54" s="298"/>
      <c r="CZ54" s="298"/>
      <c r="DA54" s="295"/>
      <c r="DB54" s="296"/>
      <c r="DC54" s="297"/>
      <c r="DD54" s="298"/>
      <c r="DE54" s="298"/>
      <c r="DF54" s="298"/>
      <c r="DG54" s="298"/>
      <c r="DH54" s="298"/>
      <c r="DI54" s="295"/>
      <c r="DJ54" s="296"/>
      <c r="DK54" s="297"/>
      <c r="DL54" s="298"/>
      <c r="DM54" s="298"/>
      <c r="DN54" s="298"/>
      <c r="DO54" s="298"/>
      <c r="DP54" s="298"/>
      <c r="DQ54" s="295"/>
      <c r="DR54" s="296"/>
      <c r="DS54" s="297"/>
      <c r="DT54" s="298"/>
      <c r="DU54" s="298"/>
      <c r="DV54" s="298"/>
      <c r="DW54" s="298"/>
      <c r="DX54" s="298"/>
      <c r="DY54" s="295"/>
      <c r="DZ54" s="296"/>
      <c r="EA54" s="297"/>
      <c r="EB54" s="298"/>
      <c r="EC54" s="298"/>
      <c r="ED54" s="298"/>
      <c r="EE54" s="298"/>
      <c r="EF54" s="298"/>
      <c r="EG54" s="295"/>
      <c r="EH54" s="296"/>
      <c r="EI54" s="297"/>
      <c r="EJ54" s="298"/>
      <c r="EK54" s="298"/>
      <c r="EL54" s="298"/>
      <c r="EM54" s="298"/>
      <c r="EN54" s="298"/>
      <c r="EO54" s="295"/>
      <c r="EP54" s="296"/>
      <c r="EQ54" s="297"/>
      <c r="ER54" s="298"/>
      <c r="ES54" s="298"/>
      <c r="ET54" s="298"/>
      <c r="EU54" s="298"/>
      <c r="EV54" s="298"/>
      <c r="EW54" s="295"/>
      <c r="EX54" s="296"/>
      <c r="EY54" s="297"/>
      <c r="EZ54" s="298"/>
      <c r="FA54" s="298"/>
      <c r="FB54" s="298"/>
      <c r="FC54" s="298"/>
      <c r="FD54" s="298"/>
      <c r="FE54" s="295"/>
      <c r="FF54" s="296"/>
      <c r="FG54" s="297"/>
      <c r="FH54" s="298"/>
      <c r="FI54" s="298"/>
      <c r="FJ54" s="298"/>
      <c r="FK54" s="298"/>
      <c r="FL54" s="298"/>
      <c r="FM54" s="295"/>
      <c r="FN54" s="296"/>
      <c r="FO54" s="297"/>
      <c r="FP54" s="298"/>
      <c r="FQ54" s="298"/>
      <c r="FR54" s="298"/>
      <c r="FS54" s="298"/>
      <c r="FT54" s="298"/>
      <c r="FU54" s="295"/>
      <c r="FV54" s="296"/>
      <c r="FW54" s="297"/>
      <c r="FX54" s="298"/>
      <c r="FY54" s="298"/>
      <c r="FZ54" s="298"/>
      <c r="GA54" s="298"/>
      <c r="GB54" s="298"/>
      <c r="GC54" s="295"/>
      <c r="GD54" s="296"/>
      <c r="GE54" s="297"/>
      <c r="GF54" s="298"/>
      <c r="GG54" s="298"/>
      <c r="GH54" s="298"/>
      <c r="GI54" s="298"/>
      <c r="GJ54" s="298"/>
      <c r="GK54" s="295"/>
      <c r="GL54" s="296"/>
      <c r="GM54" s="297"/>
      <c r="GN54" s="298"/>
      <c r="GO54" s="298"/>
      <c r="GP54" s="298"/>
      <c r="GQ54" s="298"/>
      <c r="GR54" s="298"/>
      <c r="GS54" s="295"/>
      <c r="GT54" s="296"/>
      <c r="GU54" s="297"/>
      <c r="GV54" s="298"/>
      <c r="GW54" s="298"/>
      <c r="GX54" s="298"/>
      <c r="GY54" s="298"/>
      <c r="GZ54" s="298"/>
      <c r="HA54" s="295"/>
      <c r="HB54" s="296"/>
      <c r="HC54" s="297"/>
      <c r="HD54" s="298"/>
      <c r="HE54" s="298"/>
      <c r="HF54" s="298"/>
      <c r="HG54" s="298"/>
      <c r="HH54" s="298"/>
      <c r="HI54" s="295"/>
      <c r="HJ54" s="296"/>
      <c r="HK54" s="297"/>
      <c r="HL54" s="298"/>
      <c r="HM54" s="298"/>
      <c r="HN54" s="298"/>
      <c r="HO54" s="298"/>
      <c r="HP54" s="298"/>
      <c r="HQ54" s="295"/>
      <c r="HR54" s="296"/>
      <c r="HS54" s="297"/>
      <c r="HT54" s="298"/>
      <c r="HU54" s="298"/>
      <c r="HV54" s="298"/>
      <c r="HW54" s="298"/>
      <c r="HX54" s="298"/>
      <c r="HY54" s="295"/>
      <c r="HZ54" s="296"/>
      <c r="IA54" s="297"/>
      <c r="IB54" s="298"/>
      <c r="IC54" s="298"/>
      <c r="ID54" s="298"/>
      <c r="IE54" s="298"/>
      <c r="IF54" s="298"/>
      <c r="IG54" s="295"/>
      <c r="IH54" s="296"/>
      <c r="II54" s="297"/>
      <c r="IJ54" s="298"/>
      <c r="IK54" s="298"/>
      <c r="IL54" s="298"/>
      <c r="IM54" s="298"/>
      <c r="IN54" s="298"/>
      <c r="IO54" s="295"/>
      <c r="IP54" s="296"/>
      <c r="IQ54" s="297"/>
      <c r="IR54" s="298"/>
      <c r="IS54" s="298"/>
      <c r="IT54" s="298"/>
      <c r="IU54" s="298"/>
      <c r="IV54" s="298"/>
    </row>
    <row r="55" spans="1:256" ht="12.75">
      <c r="A55" s="104">
        <v>39268</v>
      </c>
      <c r="B55" s="108" t="s">
        <v>304</v>
      </c>
      <c r="C55" s="108" t="s">
        <v>305</v>
      </c>
      <c r="D55" s="107" t="s">
        <v>662</v>
      </c>
      <c r="E55" s="107" t="s">
        <v>662</v>
      </c>
      <c r="F55" s="107">
        <v>0.3</v>
      </c>
      <c r="G55" s="107" t="s">
        <v>662</v>
      </c>
      <c r="H55" s="107" t="s">
        <v>662</v>
      </c>
      <c r="I55" s="295"/>
      <c r="J55" s="299"/>
      <c r="K55" s="297"/>
      <c r="L55" s="298"/>
      <c r="M55" s="298"/>
      <c r="N55" s="298"/>
      <c r="O55" s="298"/>
      <c r="P55" s="298"/>
      <c r="Q55" s="295"/>
      <c r="R55" s="299"/>
      <c r="S55" s="297"/>
      <c r="T55" s="298"/>
      <c r="U55" s="298"/>
      <c r="V55" s="298"/>
      <c r="W55" s="298"/>
      <c r="X55" s="298"/>
      <c r="Y55" s="295"/>
      <c r="Z55" s="299"/>
      <c r="AA55" s="297"/>
      <c r="AB55" s="298"/>
      <c r="AC55" s="298"/>
      <c r="AD55" s="298"/>
      <c r="AE55" s="298"/>
      <c r="AF55" s="298"/>
      <c r="AG55" s="295"/>
      <c r="AH55" s="299"/>
      <c r="AI55" s="297"/>
      <c r="AJ55" s="298"/>
      <c r="AK55" s="298"/>
      <c r="AL55" s="298"/>
      <c r="AM55" s="298"/>
      <c r="AN55" s="298"/>
      <c r="AO55" s="295"/>
      <c r="AP55" s="299"/>
      <c r="AQ55" s="297"/>
      <c r="AR55" s="298"/>
      <c r="AS55" s="298"/>
      <c r="AT55" s="298"/>
      <c r="AU55" s="298"/>
      <c r="AV55" s="298"/>
      <c r="AW55" s="295"/>
      <c r="AX55" s="299"/>
      <c r="AY55" s="297"/>
      <c r="AZ55" s="298"/>
      <c r="BA55" s="298"/>
      <c r="BB55" s="298"/>
      <c r="BC55" s="298"/>
      <c r="BD55" s="298"/>
      <c r="BE55" s="295"/>
      <c r="BF55" s="299"/>
      <c r="BG55" s="297"/>
      <c r="BH55" s="298"/>
      <c r="BI55" s="298"/>
      <c r="BJ55" s="298"/>
      <c r="BK55" s="298"/>
      <c r="BL55" s="298"/>
      <c r="BM55" s="295"/>
      <c r="BN55" s="299"/>
      <c r="BO55" s="297"/>
      <c r="BP55" s="298"/>
      <c r="BQ55" s="298"/>
      <c r="BR55" s="298"/>
      <c r="BS55" s="298"/>
      <c r="BT55" s="298"/>
      <c r="BU55" s="295"/>
      <c r="BV55" s="299"/>
      <c r="BW55" s="297"/>
      <c r="BX55" s="298"/>
      <c r="BY55" s="298"/>
      <c r="BZ55" s="298"/>
      <c r="CA55" s="298"/>
      <c r="CB55" s="298"/>
      <c r="CC55" s="295"/>
      <c r="CD55" s="299"/>
      <c r="CE55" s="297"/>
      <c r="CF55" s="298"/>
      <c r="CG55" s="298"/>
      <c r="CH55" s="298"/>
      <c r="CI55" s="298"/>
      <c r="CJ55" s="298"/>
      <c r="CK55" s="295"/>
      <c r="CL55" s="299"/>
      <c r="CM55" s="297"/>
      <c r="CN55" s="298"/>
      <c r="CO55" s="298"/>
      <c r="CP55" s="298"/>
      <c r="CQ55" s="298"/>
      <c r="CR55" s="298"/>
      <c r="CS55" s="295"/>
      <c r="CT55" s="299"/>
      <c r="CU55" s="297"/>
      <c r="CV55" s="298"/>
      <c r="CW55" s="298"/>
      <c r="CX55" s="298"/>
      <c r="CY55" s="298"/>
      <c r="CZ55" s="298"/>
      <c r="DA55" s="295"/>
      <c r="DB55" s="299"/>
      <c r="DC55" s="297"/>
      <c r="DD55" s="298"/>
      <c r="DE55" s="298"/>
      <c r="DF55" s="298"/>
      <c r="DG55" s="298"/>
      <c r="DH55" s="298"/>
      <c r="DI55" s="295"/>
      <c r="DJ55" s="299"/>
      <c r="DK55" s="297"/>
      <c r="DL55" s="298"/>
      <c r="DM55" s="298"/>
      <c r="DN55" s="298"/>
      <c r="DO55" s="298"/>
      <c r="DP55" s="298"/>
      <c r="DQ55" s="295"/>
      <c r="DR55" s="299"/>
      <c r="DS55" s="297"/>
      <c r="DT55" s="298"/>
      <c r="DU55" s="298"/>
      <c r="DV55" s="298"/>
      <c r="DW55" s="298"/>
      <c r="DX55" s="298"/>
      <c r="DY55" s="295"/>
      <c r="DZ55" s="299"/>
      <c r="EA55" s="297"/>
      <c r="EB55" s="298"/>
      <c r="EC55" s="298"/>
      <c r="ED55" s="298"/>
      <c r="EE55" s="298"/>
      <c r="EF55" s="298"/>
      <c r="EG55" s="295"/>
      <c r="EH55" s="299"/>
      <c r="EI55" s="297"/>
      <c r="EJ55" s="298"/>
      <c r="EK55" s="298"/>
      <c r="EL55" s="298"/>
      <c r="EM55" s="298"/>
      <c r="EN55" s="298"/>
      <c r="EO55" s="295"/>
      <c r="EP55" s="299"/>
      <c r="EQ55" s="297"/>
      <c r="ER55" s="298"/>
      <c r="ES55" s="298"/>
      <c r="ET55" s="298"/>
      <c r="EU55" s="298"/>
      <c r="EV55" s="298"/>
      <c r="EW55" s="295"/>
      <c r="EX55" s="299"/>
      <c r="EY55" s="297"/>
      <c r="EZ55" s="298"/>
      <c r="FA55" s="298"/>
      <c r="FB55" s="298"/>
      <c r="FC55" s="298"/>
      <c r="FD55" s="298"/>
      <c r="FE55" s="295"/>
      <c r="FF55" s="299"/>
      <c r="FG55" s="297"/>
      <c r="FH55" s="298"/>
      <c r="FI55" s="298"/>
      <c r="FJ55" s="298"/>
      <c r="FK55" s="298"/>
      <c r="FL55" s="298"/>
      <c r="FM55" s="295"/>
      <c r="FN55" s="299"/>
      <c r="FO55" s="297"/>
      <c r="FP55" s="298"/>
      <c r="FQ55" s="298"/>
      <c r="FR55" s="298"/>
      <c r="FS55" s="298"/>
      <c r="FT55" s="298"/>
      <c r="FU55" s="295"/>
      <c r="FV55" s="299"/>
      <c r="FW55" s="297"/>
      <c r="FX55" s="298"/>
      <c r="FY55" s="298"/>
      <c r="FZ55" s="298"/>
      <c r="GA55" s="298"/>
      <c r="GB55" s="298"/>
      <c r="GC55" s="295"/>
      <c r="GD55" s="299"/>
      <c r="GE55" s="297"/>
      <c r="GF55" s="298"/>
      <c r="GG55" s="298"/>
      <c r="GH55" s="298"/>
      <c r="GI55" s="298"/>
      <c r="GJ55" s="298"/>
      <c r="GK55" s="295"/>
      <c r="GL55" s="299"/>
      <c r="GM55" s="297"/>
      <c r="GN55" s="298"/>
      <c r="GO55" s="298"/>
      <c r="GP55" s="298"/>
      <c r="GQ55" s="298"/>
      <c r="GR55" s="298"/>
      <c r="GS55" s="295"/>
      <c r="GT55" s="299"/>
      <c r="GU55" s="297"/>
      <c r="GV55" s="298"/>
      <c r="GW55" s="298"/>
      <c r="GX55" s="298"/>
      <c r="GY55" s="298"/>
      <c r="GZ55" s="298"/>
      <c r="HA55" s="295"/>
      <c r="HB55" s="299"/>
      <c r="HC55" s="297"/>
      <c r="HD55" s="298"/>
      <c r="HE55" s="298"/>
      <c r="HF55" s="298"/>
      <c r="HG55" s="298"/>
      <c r="HH55" s="298"/>
      <c r="HI55" s="295"/>
      <c r="HJ55" s="299"/>
      <c r="HK55" s="297"/>
      <c r="HL55" s="298"/>
      <c r="HM55" s="298"/>
      <c r="HN55" s="298"/>
      <c r="HO55" s="298"/>
      <c r="HP55" s="298"/>
      <c r="HQ55" s="295"/>
      <c r="HR55" s="299"/>
      <c r="HS55" s="297"/>
      <c r="HT55" s="298"/>
      <c r="HU55" s="298"/>
      <c r="HV55" s="298"/>
      <c r="HW55" s="298"/>
      <c r="HX55" s="298"/>
      <c r="HY55" s="295"/>
      <c r="HZ55" s="299"/>
      <c r="IA55" s="297"/>
      <c r="IB55" s="298"/>
      <c r="IC55" s="298"/>
      <c r="ID55" s="298"/>
      <c r="IE55" s="298"/>
      <c r="IF55" s="298"/>
      <c r="IG55" s="295"/>
      <c r="IH55" s="299"/>
      <c r="II55" s="297"/>
      <c r="IJ55" s="298"/>
      <c r="IK55" s="298"/>
      <c r="IL55" s="298"/>
      <c r="IM55" s="298"/>
      <c r="IN55" s="298"/>
      <c r="IO55" s="295"/>
      <c r="IP55" s="299"/>
      <c r="IQ55" s="297"/>
      <c r="IR55" s="298"/>
      <c r="IS55" s="298"/>
      <c r="IT55" s="298"/>
      <c r="IU55" s="298"/>
      <c r="IV55" s="298"/>
    </row>
    <row r="56" spans="1:256" ht="12.75">
      <c r="A56" s="104">
        <v>39268</v>
      </c>
      <c r="B56" s="108" t="s">
        <v>306</v>
      </c>
      <c r="C56" s="108" t="s">
        <v>305</v>
      </c>
      <c r="D56" s="107" t="s">
        <v>662</v>
      </c>
      <c r="E56" s="107" t="s">
        <v>662</v>
      </c>
      <c r="F56" s="107">
        <v>0.3</v>
      </c>
      <c r="G56" s="107" t="s">
        <v>662</v>
      </c>
      <c r="H56" s="107" t="s">
        <v>662</v>
      </c>
      <c r="I56" s="295"/>
      <c r="J56" s="299"/>
      <c r="K56" s="297"/>
      <c r="L56" s="298"/>
      <c r="M56" s="298"/>
      <c r="N56" s="298"/>
      <c r="O56" s="298"/>
      <c r="P56" s="298"/>
      <c r="Q56" s="295"/>
      <c r="R56" s="299"/>
      <c r="S56" s="297"/>
      <c r="T56" s="298"/>
      <c r="U56" s="298"/>
      <c r="V56" s="298"/>
      <c r="W56" s="298"/>
      <c r="X56" s="298"/>
      <c r="Y56" s="295"/>
      <c r="Z56" s="299"/>
      <c r="AA56" s="297"/>
      <c r="AB56" s="298"/>
      <c r="AC56" s="298"/>
      <c r="AD56" s="298"/>
      <c r="AE56" s="298"/>
      <c r="AF56" s="298"/>
      <c r="AG56" s="295"/>
      <c r="AH56" s="299"/>
      <c r="AI56" s="297"/>
      <c r="AJ56" s="298"/>
      <c r="AK56" s="298"/>
      <c r="AL56" s="298"/>
      <c r="AM56" s="298"/>
      <c r="AN56" s="298"/>
      <c r="AO56" s="295"/>
      <c r="AP56" s="299"/>
      <c r="AQ56" s="297"/>
      <c r="AR56" s="298"/>
      <c r="AS56" s="298"/>
      <c r="AT56" s="298"/>
      <c r="AU56" s="298"/>
      <c r="AV56" s="298"/>
      <c r="AW56" s="295"/>
      <c r="AX56" s="299"/>
      <c r="AY56" s="297"/>
      <c r="AZ56" s="298"/>
      <c r="BA56" s="298"/>
      <c r="BB56" s="298"/>
      <c r="BC56" s="298"/>
      <c r="BD56" s="298"/>
      <c r="BE56" s="295"/>
      <c r="BF56" s="299"/>
      <c r="BG56" s="297"/>
      <c r="BH56" s="298"/>
      <c r="BI56" s="298"/>
      <c r="BJ56" s="298"/>
      <c r="BK56" s="298"/>
      <c r="BL56" s="298"/>
      <c r="BM56" s="295"/>
      <c r="BN56" s="299"/>
      <c r="BO56" s="297"/>
      <c r="BP56" s="298"/>
      <c r="BQ56" s="298"/>
      <c r="BR56" s="298"/>
      <c r="BS56" s="298"/>
      <c r="BT56" s="298"/>
      <c r="BU56" s="295"/>
      <c r="BV56" s="299"/>
      <c r="BW56" s="297"/>
      <c r="BX56" s="298"/>
      <c r="BY56" s="298"/>
      <c r="BZ56" s="298"/>
      <c r="CA56" s="298"/>
      <c r="CB56" s="298"/>
      <c r="CC56" s="295"/>
      <c r="CD56" s="299"/>
      <c r="CE56" s="297"/>
      <c r="CF56" s="298"/>
      <c r="CG56" s="298"/>
      <c r="CH56" s="298"/>
      <c r="CI56" s="298"/>
      <c r="CJ56" s="298"/>
      <c r="CK56" s="295"/>
      <c r="CL56" s="299"/>
      <c r="CM56" s="297"/>
      <c r="CN56" s="298"/>
      <c r="CO56" s="298"/>
      <c r="CP56" s="298"/>
      <c r="CQ56" s="298"/>
      <c r="CR56" s="298"/>
      <c r="CS56" s="295"/>
      <c r="CT56" s="299"/>
      <c r="CU56" s="297"/>
      <c r="CV56" s="298"/>
      <c r="CW56" s="298"/>
      <c r="CX56" s="298"/>
      <c r="CY56" s="298"/>
      <c r="CZ56" s="298"/>
      <c r="DA56" s="295"/>
      <c r="DB56" s="299"/>
      <c r="DC56" s="297"/>
      <c r="DD56" s="298"/>
      <c r="DE56" s="298"/>
      <c r="DF56" s="298"/>
      <c r="DG56" s="298"/>
      <c r="DH56" s="298"/>
      <c r="DI56" s="295"/>
      <c r="DJ56" s="299"/>
      <c r="DK56" s="297"/>
      <c r="DL56" s="298"/>
      <c r="DM56" s="298"/>
      <c r="DN56" s="298"/>
      <c r="DO56" s="298"/>
      <c r="DP56" s="298"/>
      <c r="DQ56" s="295"/>
      <c r="DR56" s="299"/>
      <c r="DS56" s="297"/>
      <c r="DT56" s="298"/>
      <c r="DU56" s="298"/>
      <c r="DV56" s="298"/>
      <c r="DW56" s="298"/>
      <c r="DX56" s="298"/>
      <c r="DY56" s="295"/>
      <c r="DZ56" s="299"/>
      <c r="EA56" s="297"/>
      <c r="EB56" s="298"/>
      <c r="EC56" s="298"/>
      <c r="ED56" s="298"/>
      <c r="EE56" s="298"/>
      <c r="EF56" s="298"/>
      <c r="EG56" s="295"/>
      <c r="EH56" s="299"/>
      <c r="EI56" s="297"/>
      <c r="EJ56" s="298"/>
      <c r="EK56" s="298"/>
      <c r="EL56" s="298"/>
      <c r="EM56" s="298"/>
      <c r="EN56" s="298"/>
      <c r="EO56" s="295"/>
      <c r="EP56" s="299"/>
      <c r="EQ56" s="297"/>
      <c r="ER56" s="298"/>
      <c r="ES56" s="298"/>
      <c r="ET56" s="298"/>
      <c r="EU56" s="298"/>
      <c r="EV56" s="298"/>
      <c r="EW56" s="295"/>
      <c r="EX56" s="299"/>
      <c r="EY56" s="297"/>
      <c r="EZ56" s="298"/>
      <c r="FA56" s="298"/>
      <c r="FB56" s="298"/>
      <c r="FC56" s="298"/>
      <c r="FD56" s="298"/>
      <c r="FE56" s="295"/>
      <c r="FF56" s="299"/>
      <c r="FG56" s="297"/>
      <c r="FH56" s="298"/>
      <c r="FI56" s="298"/>
      <c r="FJ56" s="298"/>
      <c r="FK56" s="298"/>
      <c r="FL56" s="298"/>
      <c r="FM56" s="295"/>
      <c r="FN56" s="299"/>
      <c r="FO56" s="297"/>
      <c r="FP56" s="298"/>
      <c r="FQ56" s="298"/>
      <c r="FR56" s="298"/>
      <c r="FS56" s="298"/>
      <c r="FT56" s="298"/>
      <c r="FU56" s="295"/>
      <c r="FV56" s="299"/>
      <c r="FW56" s="297"/>
      <c r="FX56" s="298"/>
      <c r="FY56" s="298"/>
      <c r="FZ56" s="298"/>
      <c r="GA56" s="298"/>
      <c r="GB56" s="298"/>
      <c r="GC56" s="295"/>
      <c r="GD56" s="299"/>
      <c r="GE56" s="297"/>
      <c r="GF56" s="298"/>
      <c r="GG56" s="298"/>
      <c r="GH56" s="298"/>
      <c r="GI56" s="298"/>
      <c r="GJ56" s="298"/>
      <c r="GK56" s="295"/>
      <c r="GL56" s="299"/>
      <c r="GM56" s="297"/>
      <c r="GN56" s="298"/>
      <c r="GO56" s="298"/>
      <c r="GP56" s="298"/>
      <c r="GQ56" s="298"/>
      <c r="GR56" s="298"/>
      <c r="GS56" s="295"/>
      <c r="GT56" s="299"/>
      <c r="GU56" s="297"/>
      <c r="GV56" s="298"/>
      <c r="GW56" s="298"/>
      <c r="GX56" s="298"/>
      <c r="GY56" s="298"/>
      <c r="GZ56" s="298"/>
      <c r="HA56" s="295"/>
      <c r="HB56" s="299"/>
      <c r="HC56" s="297"/>
      <c r="HD56" s="298"/>
      <c r="HE56" s="298"/>
      <c r="HF56" s="298"/>
      <c r="HG56" s="298"/>
      <c r="HH56" s="298"/>
      <c r="HI56" s="295"/>
      <c r="HJ56" s="299"/>
      <c r="HK56" s="297"/>
      <c r="HL56" s="298"/>
      <c r="HM56" s="298"/>
      <c r="HN56" s="298"/>
      <c r="HO56" s="298"/>
      <c r="HP56" s="298"/>
      <c r="HQ56" s="295"/>
      <c r="HR56" s="299"/>
      <c r="HS56" s="297"/>
      <c r="HT56" s="298"/>
      <c r="HU56" s="298"/>
      <c r="HV56" s="298"/>
      <c r="HW56" s="298"/>
      <c r="HX56" s="298"/>
      <c r="HY56" s="295"/>
      <c r="HZ56" s="299"/>
      <c r="IA56" s="297"/>
      <c r="IB56" s="298"/>
      <c r="IC56" s="298"/>
      <c r="ID56" s="298"/>
      <c r="IE56" s="298"/>
      <c r="IF56" s="298"/>
      <c r="IG56" s="295"/>
      <c r="IH56" s="299"/>
      <c r="II56" s="297"/>
      <c r="IJ56" s="298"/>
      <c r="IK56" s="298"/>
      <c r="IL56" s="298"/>
      <c r="IM56" s="298"/>
      <c r="IN56" s="298"/>
      <c r="IO56" s="295"/>
      <c r="IP56" s="299"/>
      <c r="IQ56" s="297"/>
      <c r="IR56" s="298"/>
      <c r="IS56" s="298"/>
      <c r="IT56" s="298"/>
      <c r="IU56" s="298"/>
      <c r="IV56" s="298"/>
    </row>
    <row r="57" spans="1:256" ht="12.75">
      <c r="A57" s="104">
        <v>39268</v>
      </c>
      <c r="B57" s="108" t="s">
        <v>307</v>
      </c>
      <c r="C57" s="105" t="s">
        <v>305</v>
      </c>
      <c r="D57" s="107" t="s">
        <v>662</v>
      </c>
      <c r="E57" s="107" t="s">
        <v>662</v>
      </c>
      <c r="F57" s="107">
        <v>0.3</v>
      </c>
      <c r="G57" s="107" t="s">
        <v>662</v>
      </c>
      <c r="H57" s="107" t="s">
        <v>662</v>
      </c>
      <c r="I57" s="295"/>
      <c r="J57" s="299"/>
      <c r="K57" s="297"/>
      <c r="L57" s="298"/>
      <c r="M57" s="298"/>
      <c r="N57" s="298"/>
      <c r="O57" s="298"/>
      <c r="P57" s="298"/>
      <c r="Q57" s="295"/>
      <c r="R57" s="299"/>
      <c r="S57" s="297"/>
      <c r="T57" s="298"/>
      <c r="U57" s="298"/>
      <c r="V57" s="298"/>
      <c r="W57" s="298"/>
      <c r="X57" s="298"/>
      <c r="Y57" s="295"/>
      <c r="Z57" s="299"/>
      <c r="AA57" s="297"/>
      <c r="AB57" s="298"/>
      <c r="AC57" s="298"/>
      <c r="AD57" s="298"/>
      <c r="AE57" s="298"/>
      <c r="AF57" s="298"/>
      <c r="AG57" s="295"/>
      <c r="AH57" s="299"/>
      <c r="AI57" s="297"/>
      <c r="AJ57" s="298"/>
      <c r="AK57" s="298"/>
      <c r="AL57" s="298"/>
      <c r="AM57" s="298"/>
      <c r="AN57" s="298"/>
      <c r="AO57" s="295"/>
      <c r="AP57" s="299"/>
      <c r="AQ57" s="297"/>
      <c r="AR57" s="298"/>
      <c r="AS57" s="298"/>
      <c r="AT57" s="298"/>
      <c r="AU57" s="298"/>
      <c r="AV57" s="298"/>
      <c r="AW57" s="295"/>
      <c r="AX57" s="299"/>
      <c r="AY57" s="297"/>
      <c r="AZ57" s="298"/>
      <c r="BA57" s="298"/>
      <c r="BB57" s="298"/>
      <c r="BC57" s="298"/>
      <c r="BD57" s="298"/>
      <c r="BE57" s="295"/>
      <c r="BF57" s="299"/>
      <c r="BG57" s="297"/>
      <c r="BH57" s="298"/>
      <c r="BI57" s="298"/>
      <c r="BJ57" s="298"/>
      <c r="BK57" s="298"/>
      <c r="BL57" s="298"/>
      <c r="BM57" s="295"/>
      <c r="BN57" s="299"/>
      <c r="BO57" s="297"/>
      <c r="BP57" s="298"/>
      <c r="BQ57" s="298"/>
      <c r="BR57" s="298"/>
      <c r="BS57" s="298"/>
      <c r="BT57" s="298"/>
      <c r="BU57" s="295"/>
      <c r="BV57" s="299"/>
      <c r="BW57" s="297"/>
      <c r="BX57" s="298"/>
      <c r="BY57" s="298"/>
      <c r="BZ57" s="298"/>
      <c r="CA57" s="298"/>
      <c r="CB57" s="298"/>
      <c r="CC57" s="295"/>
      <c r="CD57" s="299"/>
      <c r="CE57" s="297"/>
      <c r="CF57" s="298"/>
      <c r="CG57" s="298"/>
      <c r="CH57" s="298"/>
      <c r="CI57" s="298"/>
      <c r="CJ57" s="298"/>
      <c r="CK57" s="295"/>
      <c r="CL57" s="299"/>
      <c r="CM57" s="297"/>
      <c r="CN57" s="298"/>
      <c r="CO57" s="298"/>
      <c r="CP57" s="298"/>
      <c r="CQ57" s="298"/>
      <c r="CR57" s="298"/>
      <c r="CS57" s="295"/>
      <c r="CT57" s="299"/>
      <c r="CU57" s="297"/>
      <c r="CV57" s="298"/>
      <c r="CW57" s="298"/>
      <c r="CX57" s="298"/>
      <c r="CY57" s="298"/>
      <c r="CZ57" s="298"/>
      <c r="DA57" s="295"/>
      <c r="DB57" s="299"/>
      <c r="DC57" s="297"/>
      <c r="DD57" s="298"/>
      <c r="DE57" s="298"/>
      <c r="DF57" s="298"/>
      <c r="DG57" s="298"/>
      <c r="DH57" s="298"/>
      <c r="DI57" s="295"/>
      <c r="DJ57" s="299"/>
      <c r="DK57" s="297"/>
      <c r="DL57" s="298"/>
      <c r="DM57" s="298"/>
      <c r="DN57" s="298"/>
      <c r="DO57" s="298"/>
      <c r="DP57" s="298"/>
      <c r="DQ57" s="295"/>
      <c r="DR57" s="299"/>
      <c r="DS57" s="297"/>
      <c r="DT57" s="298"/>
      <c r="DU57" s="298"/>
      <c r="DV57" s="298"/>
      <c r="DW57" s="298"/>
      <c r="DX57" s="298"/>
      <c r="DY57" s="295"/>
      <c r="DZ57" s="299"/>
      <c r="EA57" s="297"/>
      <c r="EB57" s="298"/>
      <c r="EC57" s="298"/>
      <c r="ED57" s="298"/>
      <c r="EE57" s="298"/>
      <c r="EF57" s="298"/>
      <c r="EG57" s="295"/>
      <c r="EH57" s="299"/>
      <c r="EI57" s="297"/>
      <c r="EJ57" s="298"/>
      <c r="EK57" s="298"/>
      <c r="EL57" s="298"/>
      <c r="EM57" s="298"/>
      <c r="EN57" s="298"/>
      <c r="EO57" s="295"/>
      <c r="EP57" s="299"/>
      <c r="EQ57" s="297"/>
      <c r="ER57" s="298"/>
      <c r="ES57" s="298"/>
      <c r="ET57" s="298"/>
      <c r="EU57" s="298"/>
      <c r="EV57" s="298"/>
      <c r="EW57" s="295"/>
      <c r="EX57" s="299"/>
      <c r="EY57" s="297"/>
      <c r="EZ57" s="298"/>
      <c r="FA57" s="298"/>
      <c r="FB57" s="298"/>
      <c r="FC57" s="298"/>
      <c r="FD57" s="298"/>
      <c r="FE57" s="295"/>
      <c r="FF57" s="299"/>
      <c r="FG57" s="297"/>
      <c r="FH57" s="298"/>
      <c r="FI57" s="298"/>
      <c r="FJ57" s="298"/>
      <c r="FK57" s="298"/>
      <c r="FL57" s="298"/>
      <c r="FM57" s="295"/>
      <c r="FN57" s="299"/>
      <c r="FO57" s="297"/>
      <c r="FP57" s="298"/>
      <c r="FQ57" s="298"/>
      <c r="FR57" s="298"/>
      <c r="FS57" s="298"/>
      <c r="FT57" s="298"/>
      <c r="FU57" s="295"/>
      <c r="FV57" s="299"/>
      <c r="FW57" s="297"/>
      <c r="FX57" s="298"/>
      <c r="FY57" s="298"/>
      <c r="FZ57" s="298"/>
      <c r="GA57" s="298"/>
      <c r="GB57" s="298"/>
      <c r="GC57" s="295"/>
      <c r="GD57" s="299"/>
      <c r="GE57" s="297"/>
      <c r="GF57" s="298"/>
      <c r="GG57" s="298"/>
      <c r="GH57" s="298"/>
      <c r="GI57" s="298"/>
      <c r="GJ57" s="298"/>
      <c r="GK57" s="295"/>
      <c r="GL57" s="299"/>
      <c r="GM57" s="297"/>
      <c r="GN57" s="298"/>
      <c r="GO57" s="298"/>
      <c r="GP57" s="298"/>
      <c r="GQ57" s="298"/>
      <c r="GR57" s="298"/>
      <c r="GS57" s="295"/>
      <c r="GT57" s="299"/>
      <c r="GU57" s="297"/>
      <c r="GV57" s="298"/>
      <c r="GW57" s="298"/>
      <c r="GX57" s="298"/>
      <c r="GY57" s="298"/>
      <c r="GZ57" s="298"/>
      <c r="HA57" s="295"/>
      <c r="HB57" s="299"/>
      <c r="HC57" s="297"/>
      <c r="HD57" s="298"/>
      <c r="HE57" s="298"/>
      <c r="HF57" s="298"/>
      <c r="HG57" s="298"/>
      <c r="HH57" s="298"/>
      <c r="HI57" s="295"/>
      <c r="HJ57" s="299"/>
      <c r="HK57" s="297"/>
      <c r="HL57" s="298"/>
      <c r="HM57" s="298"/>
      <c r="HN57" s="298"/>
      <c r="HO57" s="298"/>
      <c r="HP57" s="298"/>
      <c r="HQ57" s="295"/>
      <c r="HR57" s="299"/>
      <c r="HS57" s="297"/>
      <c r="HT57" s="298"/>
      <c r="HU57" s="298"/>
      <c r="HV57" s="298"/>
      <c r="HW57" s="298"/>
      <c r="HX57" s="298"/>
      <c r="HY57" s="295"/>
      <c r="HZ57" s="299"/>
      <c r="IA57" s="297"/>
      <c r="IB57" s="298"/>
      <c r="IC57" s="298"/>
      <c r="ID57" s="298"/>
      <c r="IE57" s="298"/>
      <c r="IF57" s="298"/>
      <c r="IG57" s="295"/>
      <c r="IH57" s="299"/>
      <c r="II57" s="297"/>
      <c r="IJ57" s="298"/>
      <c r="IK57" s="298"/>
      <c r="IL57" s="298"/>
      <c r="IM57" s="298"/>
      <c r="IN57" s="298"/>
      <c r="IO57" s="295"/>
      <c r="IP57" s="299"/>
      <c r="IQ57" s="297"/>
      <c r="IR57" s="298"/>
      <c r="IS57" s="298"/>
      <c r="IT57" s="298"/>
      <c r="IU57" s="298"/>
      <c r="IV57" s="298"/>
    </row>
    <row r="58" spans="1:256" ht="12.75">
      <c r="A58" s="104">
        <v>39269</v>
      </c>
      <c r="B58" s="108" t="s">
        <v>308</v>
      </c>
      <c r="C58" s="105" t="s">
        <v>305</v>
      </c>
      <c r="D58" s="107" t="s">
        <v>662</v>
      </c>
      <c r="E58" s="107" t="s">
        <v>662</v>
      </c>
      <c r="F58" s="107">
        <v>0.3</v>
      </c>
      <c r="G58" s="107" t="s">
        <v>662</v>
      </c>
      <c r="H58" s="107" t="s">
        <v>662</v>
      </c>
      <c r="I58" s="295"/>
      <c r="J58" s="299"/>
      <c r="K58" s="297"/>
      <c r="L58" s="298"/>
      <c r="M58" s="298"/>
      <c r="N58" s="298"/>
      <c r="O58" s="298"/>
      <c r="P58" s="298"/>
      <c r="Q58" s="295"/>
      <c r="R58" s="299"/>
      <c r="S58" s="297"/>
      <c r="T58" s="298"/>
      <c r="U58" s="298"/>
      <c r="V58" s="298"/>
      <c r="W58" s="298"/>
      <c r="X58" s="298"/>
      <c r="Y58" s="295"/>
      <c r="Z58" s="299"/>
      <c r="AA58" s="297"/>
      <c r="AB58" s="298"/>
      <c r="AC58" s="298"/>
      <c r="AD58" s="298"/>
      <c r="AE58" s="298"/>
      <c r="AF58" s="298"/>
      <c r="AG58" s="295"/>
      <c r="AH58" s="299"/>
      <c r="AI58" s="297"/>
      <c r="AJ58" s="298"/>
      <c r="AK58" s="298"/>
      <c r="AL58" s="298"/>
      <c r="AM58" s="298"/>
      <c r="AN58" s="298"/>
      <c r="AO58" s="295"/>
      <c r="AP58" s="299"/>
      <c r="AQ58" s="297"/>
      <c r="AR58" s="298"/>
      <c r="AS58" s="298"/>
      <c r="AT58" s="298"/>
      <c r="AU58" s="298"/>
      <c r="AV58" s="298"/>
      <c r="AW58" s="295"/>
      <c r="AX58" s="299"/>
      <c r="AY58" s="297"/>
      <c r="AZ58" s="298"/>
      <c r="BA58" s="298"/>
      <c r="BB58" s="298"/>
      <c r="BC58" s="298"/>
      <c r="BD58" s="298"/>
      <c r="BE58" s="295"/>
      <c r="BF58" s="299"/>
      <c r="BG58" s="297"/>
      <c r="BH58" s="298"/>
      <c r="BI58" s="298"/>
      <c r="BJ58" s="298"/>
      <c r="BK58" s="298"/>
      <c r="BL58" s="298"/>
      <c r="BM58" s="295"/>
      <c r="BN58" s="299"/>
      <c r="BO58" s="297"/>
      <c r="BP58" s="298"/>
      <c r="BQ58" s="298"/>
      <c r="BR58" s="298"/>
      <c r="BS58" s="298"/>
      <c r="BT58" s="298"/>
      <c r="BU58" s="295"/>
      <c r="BV58" s="299"/>
      <c r="BW58" s="297"/>
      <c r="BX58" s="298"/>
      <c r="BY58" s="298"/>
      <c r="BZ58" s="298"/>
      <c r="CA58" s="298"/>
      <c r="CB58" s="298"/>
      <c r="CC58" s="295"/>
      <c r="CD58" s="299"/>
      <c r="CE58" s="297"/>
      <c r="CF58" s="298"/>
      <c r="CG58" s="298"/>
      <c r="CH58" s="298"/>
      <c r="CI58" s="298"/>
      <c r="CJ58" s="298"/>
      <c r="CK58" s="295"/>
      <c r="CL58" s="299"/>
      <c r="CM58" s="297"/>
      <c r="CN58" s="298"/>
      <c r="CO58" s="298"/>
      <c r="CP58" s="298"/>
      <c r="CQ58" s="298"/>
      <c r="CR58" s="298"/>
      <c r="CS58" s="295"/>
      <c r="CT58" s="299"/>
      <c r="CU58" s="297"/>
      <c r="CV58" s="298"/>
      <c r="CW58" s="298"/>
      <c r="CX58" s="298"/>
      <c r="CY58" s="298"/>
      <c r="CZ58" s="298"/>
      <c r="DA58" s="295"/>
      <c r="DB58" s="299"/>
      <c r="DC58" s="297"/>
      <c r="DD58" s="298"/>
      <c r="DE58" s="298"/>
      <c r="DF58" s="298"/>
      <c r="DG58" s="298"/>
      <c r="DH58" s="298"/>
      <c r="DI58" s="295"/>
      <c r="DJ58" s="299"/>
      <c r="DK58" s="297"/>
      <c r="DL58" s="298"/>
      <c r="DM58" s="298"/>
      <c r="DN58" s="298"/>
      <c r="DO58" s="298"/>
      <c r="DP58" s="298"/>
      <c r="DQ58" s="295"/>
      <c r="DR58" s="299"/>
      <c r="DS58" s="297"/>
      <c r="DT58" s="298"/>
      <c r="DU58" s="298"/>
      <c r="DV58" s="298"/>
      <c r="DW58" s="298"/>
      <c r="DX58" s="298"/>
      <c r="DY58" s="295"/>
      <c r="DZ58" s="299"/>
      <c r="EA58" s="297"/>
      <c r="EB58" s="298"/>
      <c r="EC58" s="298"/>
      <c r="ED58" s="298"/>
      <c r="EE58" s="298"/>
      <c r="EF58" s="298"/>
      <c r="EG58" s="295"/>
      <c r="EH58" s="299"/>
      <c r="EI58" s="297"/>
      <c r="EJ58" s="298"/>
      <c r="EK58" s="298"/>
      <c r="EL58" s="298"/>
      <c r="EM58" s="298"/>
      <c r="EN58" s="298"/>
      <c r="EO58" s="295"/>
      <c r="EP58" s="299"/>
      <c r="EQ58" s="297"/>
      <c r="ER58" s="298"/>
      <c r="ES58" s="298"/>
      <c r="ET58" s="298"/>
      <c r="EU58" s="298"/>
      <c r="EV58" s="298"/>
      <c r="EW58" s="295"/>
      <c r="EX58" s="299"/>
      <c r="EY58" s="297"/>
      <c r="EZ58" s="298"/>
      <c r="FA58" s="298"/>
      <c r="FB58" s="298"/>
      <c r="FC58" s="298"/>
      <c r="FD58" s="298"/>
      <c r="FE58" s="295"/>
      <c r="FF58" s="299"/>
      <c r="FG58" s="297"/>
      <c r="FH58" s="298"/>
      <c r="FI58" s="298"/>
      <c r="FJ58" s="298"/>
      <c r="FK58" s="298"/>
      <c r="FL58" s="298"/>
      <c r="FM58" s="295"/>
      <c r="FN58" s="299"/>
      <c r="FO58" s="297"/>
      <c r="FP58" s="298"/>
      <c r="FQ58" s="298"/>
      <c r="FR58" s="298"/>
      <c r="FS58" s="298"/>
      <c r="FT58" s="298"/>
      <c r="FU58" s="295"/>
      <c r="FV58" s="299"/>
      <c r="FW58" s="297"/>
      <c r="FX58" s="298"/>
      <c r="FY58" s="298"/>
      <c r="FZ58" s="298"/>
      <c r="GA58" s="298"/>
      <c r="GB58" s="298"/>
      <c r="GC58" s="295"/>
      <c r="GD58" s="299"/>
      <c r="GE58" s="297"/>
      <c r="GF58" s="298"/>
      <c r="GG58" s="298"/>
      <c r="GH58" s="298"/>
      <c r="GI58" s="298"/>
      <c r="GJ58" s="298"/>
      <c r="GK58" s="295"/>
      <c r="GL58" s="299"/>
      <c r="GM58" s="297"/>
      <c r="GN58" s="298"/>
      <c r="GO58" s="298"/>
      <c r="GP58" s="298"/>
      <c r="GQ58" s="298"/>
      <c r="GR58" s="298"/>
      <c r="GS58" s="295"/>
      <c r="GT58" s="299"/>
      <c r="GU58" s="297"/>
      <c r="GV58" s="298"/>
      <c r="GW58" s="298"/>
      <c r="GX58" s="298"/>
      <c r="GY58" s="298"/>
      <c r="GZ58" s="298"/>
      <c r="HA58" s="295"/>
      <c r="HB58" s="299"/>
      <c r="HC58" s="297"/>
      <c r="HD58" s="298"/>
      <c r="HE58" s="298"/>
      <c r="HF58" s="298"/>
      <c r="HG58" s="298"/>
      <c r="HH58" s="298"/>
      <c r="HI58" s="295"/>
      <c r="HJ58" s="299"/>
      <c r="HK58" s="297"/>
      <c r="HL58" s="298"/>
      <c r="HM58" s="298"/>
      <c r="HN58" s="298"/>
      <c r="HO58" s="298"/>
      <c r="HP58" s="298"/>
      <c r="HQ58" s="295"/>
      <c r="HR58" s="299"/>
      <c r="HS58" s="297"/>
      <c r="HT58" s="298"/>
      <c r="HU58" s="298"/>
      <c r="HV58" s="298"/>
      <c r="HW58" s="298"/>
      <c r="HX58" s="298"/>
      <c r="HY58" s="295"/>
      <c r="HZ58" s="299"/>
      <c r="IA58" s="297"/>
      <c r="IB58" s="298"/>
      <c r="IC58" s="298"/>
      <c r="ID58" s="298"/>
      <c r="IE58" s="298"/>
      <c r="IF58" s="298"/>
      <c r="IG58" s="295"/>
      <c r="IH58" s="299"/>
      <c r="II58" s="297"/>
      <c r="IJ58" s="298"/>
      <c r="IK58" s="298"/>
      <c r="IL58" s="298"/>
      <c r="IM58" s="298"/>
      <c r="IN58" s="298"/>
      <c r="IO58" s="295"/>
      <c r="IP58" s="299"/>
      <c r="IQ58" s="297"/>
      <c r="IR58" s="298"/>
      <c r="IS58" s="298"/>
      <c r="IT58" s="298"/>
      <c r="IU58" s="298"/>
      <c r="IV58" s="298"/>
    </row>
    <row r="59" spans="1:256" ht="12.75">
      <c r="A59" s="104">
        <v>39273</v>
      </c>
      <c r="B59" s="105" t="s">
        <v>309</v>
      </c>
      <c r="C59" s="108" t="s">
        <v>310</v>
      </c>
      <c r="D59" s="107" t="s">
        <v>662</v>
      </c>
      <c r="E59" s="107" t="s">
        <v>662</v>
      </c>
      <c r="F59" s="107">
        <v>0.3</v>
      </c>
      <c r="G59" s="107" t="s">
        <v>662</v>
      </c>
      <c r="H59" s="107" t="s">
        <v>662</v>
      </c>
      <c r="I59" s="295"/>
      <c r="J59" s="296"/>
      <c r="K59" s="297"/>
      <c r="L59" s="298"/>
      <c r="M59" s="298"/>
      <c r="N59" s="298"/>
      <c r="O59" s="298"/>
      <c r="P59" s="298"/>
      <c r="Q59" s="295"/>
      <c r="R59" s="296"/>
      <c r="S59" s="297"/>
      <c r="T59" s="298"/>
      <c r="U59" s="298"/>
      <c r="V59" s="298"/>
      <c r="W59" s="298"/>
      <c r="X59" s="298"/>
      <c r="Y59" s="295"/>
      <c r="Z59" s="296"/>
      <c r="AA59" s="297"/>
      <c r="AB59" s="298"/>
      <c r="AC59" s="298"/>
      <c r="AD59" s="298"/>
      <c r="AE59" s="298"/>
      <c r="AF59" s="298"/>
      <c r="AG59" s="295"/>
      <c r="AH59" s="296"/>
      <c r="AI59" s="297"/>
      <c r="AJ59" s="298"/>
      <c r="AK59" s="298"/>
      <c r="AL59" s="298"/>
      <c r="AM59" s="298"/>
      <c r="AN59" s="298"/>
      <c r="AO59" s="295"/>
      <c r="AP59" s="296"/>
      <c r="AQ59" s="297"/>
      <c r="AR59" s="298"/>
      <c r="AS59" s="298"/>
      <c r="AT59" s="298"/>
      <c r="AU59" s="298"/>
      <c r="AV59" s="298"/>
      <c r="AW59" s="295"/>
      <c r="AX59" s="296"/>
      <c r="AY59" s="297"/>
      <c r="AZ59" s="298"/>
      <c r="BA59" s="298"/>
      <c r="BB59" s="298"/>
      <c r="BC59" s="298"/>
      <c r="BD59" s="298"/>
      <c r="BE59" s="295"/>
      <c r="BF59" s="296"/>
      <c r="BG59" s="297"/>
      <c r="BH59" s="298"/>
      <c r="BI59" s="298"/>
      <c r="BJ59" s="298"/>
      <c r="BK59" s="298"/>
      <c r="BL59" s="298"/>
      <c r="BM59" s="295"/>
      <c r="BN59" s="296"/>
      <c r="BO59" s="297"/>
      <c r="BP59" s="298"/>
      <c r="BQ59" s="298"/>
      <c r="BR59" s="298"/>
      <c r="BS59" s="298"/>
      <c r="BT59" s="298"/>
      <c r="BU59" s="295"/>
      <c r="BV59" s="296"/>
      <c r="BW59" s="297"/>
      <c r="BX59" s="298"/>
      <c r="BY59" s="298"/>
      <c r="BZ59" s="298"/>
      <c r="CA59" s="298"/>
      <c r="CB59" s="298"/>
      <c r="CC59" s="295"/>
      <c r="CD59" s="296"/>
      <c r="CE59" s="297"/>
      <c r="CF59" s="298"/>
      <c r="CG59" s="298"/>
      <c r="CH59" s="298"/>
      <c r="CI59" s="298"/>
      <c r="CJ59" s="298"/>
      <c r="CK59" s="295"/>
      <c r="CL59" s="296"/>
      <c r="CM59" s="297"/>
      <c r="CN59" s="298"/>
      <c r="CO59" s="298"/>
      <c r="CP59" s="298"/>
      <c r="CQ59" s="298"/>
      <c r="CR59" s="298"/>
      <c r="CS59" s="295"/>
      <c r="CT59" s="296"/>
      <c r="CU59" s="297"/>
      <c r="CV59" s="298"/>
      <c r="CW59" s="298"/>
      <c r="CX59" s="298"/>
      <c r="CY59" s="298"/>
      <c r="CZ59" s="298"/>
      <c r="DA59" s="295"/>
      <c r="DB59" s="296"/>
      <c r="DC59" s="297"/>
      <c r="DD59" s="298"/>
      <c r="DE59" s="298"/>
      <c r="DF59" s="298"/>
      <c r="DG59" s="298"/>
      <c r="DH59" s="298"/>
      <c r="DI59" s="295"/>
      <c r="DJ59" s="296"/>
      <c r="DK59" s="297"/>
      <c r="DL59" s="298"/>
      <c r="DM59" s="298"/>
      <c r="DN59" s="298"/>
      <c r="DO59" s="298"/>
      <c r="DP59" s="298"/>
      <c r="DQ59" s="295"/>
      <c r="DR59" s="296"/>
      <c r="DS59" s="297"/>
      <c r="DT59" s="298"/>
      <c r="DU59" s="298"/>
      <c r="DV59" s="298"/>
      <c r="DW59" s="298"/>
      <c r="DX59" s="298"/>
      <c r="DY59" s="295"/>
      <c r="DZ59" s="296"/>
      <c r="EA59" s="297"/>
      <c r="EB59" s="298"/>
      <c r="EC59" s="298"/>
      <c r="ED59" s="298"/>
      <c r="EE59" s="298"/>
      <c r="EF59" s="298"/>
      <c r="EG59" s="295"/>
      <c r="EH59" s="296"/>
      <c r="EI59" s="297"/>
      <c r="EJ59" s="298"/>
      <c r="EK59" s="298"/>
      <c r="EL59" s="298"/>
      <c r="EM59" s="298"/>
      <c r="EN59" s="298"/>
      <c r="EO59" s="295"/>
      <c r="EP59" s="296"/>
      <c r="EQ59" s="297"/>
      <c r="ER59" s="298"/>
      <c r="ES59" s="298"/>
      <c r="ET59" s="298"/>
      <c r="EU59" s="298"/>
      <c r="EV59" s="298"/>
      <c r="EW59" s="295"/>
      <c r="EX59" s="296"/>
      <c r="EY59" s="297"/>
      <c r="EZ59" s="298"/>
      <c r="FA59" s="298"/>
      <c r="FB59" s="298"/>
      <c r="FC59" s="298"/>
      <c r="FD59" s="298"/>
      <c r="FE59" s="295"/>
      <c r="FF59" s="296"/>
      <c r="FG59" s="297"/>
      <c r="FH59" s="298"/>
      <c r="FI59" s="298"/>
      <c r="FJ59" s="298"/>
      <c r="FK59" s="298"/>
      <c r="FL59" s="298"/>
      <c r="FM59" s="295"/>
      <c r="FN59" s="296"/>
      <c r="FO59" s="297"/>
      <c r="FP59" s="298"/>
      <c r="FQ59" s="298"/>
      <c r="FR59" s="298"/>
      <c r="FS59" s="298"/>
      <c r="FT59" s="298"/>
      <c r="FU59" s="295"/>
      <c r="FV59" s="296"/>
      <c r="FW59" s="297"/>
      <c r="FX59" s="298"/>
      <c r="FY59" s="298"/>
      <c r="FZ59" s="298"/>
      <c r="GA59" s="298"/>
      <c r="GB59" s="298"/>
      <c r="GC59" s="295"/>
      <c r="GD59" s="296"/>
      <c r="GE59" s="297"/>
      <c r="GF59" s="298"/>
      <c r="GG59" s="298"/>
      <c r="GH59" s="298"/>
      <c r="GI59" s="298"/>
      <c r="GJ59" s="298"/>
      <c r="GK59" s="295"/>
      <c r="GL59" s="296"/>
      <c r="GM59" s="297"/>
      <c r="GN59" s="298"/>
      <c r="GO59" s="298"/>
      <c r="GP59" s="298"/>
      <c r="GQ59" s="298"/>
      <c r="GR59" s="298"/>
      <c r="GS59" s="295"/>
      <c r="GT59" s="296"/>
      <c r="GU59" s="297"/>
      <c r="GV59" s="298"/>
      <c r="GW59" s="298"/>
      <c r="GX59" s="298"/>
      <c r="GY59" s="298"/>
      <c r="GZ59" s="298"/>
      <c r="HA59" s="295"/>
      <c r="HB59" s="296"/>
      <c r="HC59" s="297"/>
      <c r="HD59" s="298"/>
      <c r="HE59" s="298"/>
      <c r="HF59" s="298"/>
      <c r="HG59" s="298"/>
      <c r="HH59" s="298"/>
      <c r="HI59" s="295"/>
      <c r="HJ59" s="296"/>
      <c r="HK59" s="297"/>
      <c r="HL59" s="298"/>
      <c r="HM59" s="298"/>
      <c r="HN59" s="298"/>
      <c r="HO59" s="298"/>
      <c r="HP59" s="298"/>
      <c r="HQ59" s="295"/>
      <c r="HR59" s="296"/>
      <c r="HS59" s="297"/>
      <c r="HT59" s="298"/>
      <c r="HU59" s="298"/>
      <c r="HV59" s="298"/>
      <c r="HW59" s="298"/>
      <c r="HX59" s="298"/>
      <c r="HY59" s="295"/>
      <c r="HZ59" s="296"/>
      <c r="IA59" s="297"/>
      <c r="IB59" s="298"/>
      <c r="IC59" s="298"/>
      <c r="ID59" s="298"/>
      <c r="IE59" s="298"/>
      <c r="IF59" s="298"/>
      <c r="IG59" s="295"/>
      <c r="IH59" s="296"/>
      <c r="II59" s="297"/>
      <c r="IJ59" s="298"/>
      <c r="IK59" s="298"/>
      <c r="IL59" s="298"/>
      <c r="IM59" s="298"/>
      <c r="IN59" s="298"/>
      <c r="IO59" s="295"/>
      <c r="IP59" s="296"/>
      <c r="IQ59" s="297"/>
      <c r="IR59" s="298"/>
      <c r="IS59" s="298"/>
      <c r="IT59" s="298"/>
      <c r="IU59" s="298"/>
      <c r="IV59" s="298"/>
    </row>
    <row r="60" spans="1:256" ht="12.75">
      <c r="A60" s="104">
        <v>39274</v>
      </c>
      <c r="B60" s="105" t="s">
        <v>311</v>
      </c>
      <c r="C60" s="108" t="s">
        <v>312</v>
      </c>
      <c r="D60" s="107">
        <v>500</v>
      </c>
      <c r="E60" s="107" t="s">
        <v>662</v>
      </c>
      <c r="F60" s="107">
        <v>0.4</v>
      </c>
      <c r="G60" s="107" t="s">
        <v>662</v>
      </c>
      <c r="H60" s="107" t="s">
        <v>662</v>
      </c>
      <c r="I60" s="295"/>
      <c r="J60" s="296"/>
      <c r="K60" s="297"/>
      <c r="L60" s="298"/>
      <c r="M60" s="298"/>
      <c r="N60" s="298"/>
      <c r="O60" s="298"/>
      <c r="P60" s="298"/>
      <c r="Q60" s="295"/>
      <c r="R60" s="296"/>
      <c r="S60" s="297"/>
      <c r="T60" s="298"/>
      <c r="U60" s="298"/>
      <c r="V60" s="298"/>
      <c r="W60" s="298"/>
      <c r="X60" s="298"/>
      <c r="Y60" s="295"/>
      <c r="Z60" s="296"/>
      <c r="AA60" s="297"/>
      <c r="AB60" s="298"/>
      <c r="AC60" s="298"/>
      <c r="AD60" s="298"/>
      <c r="AE60" s="298"/>
      <c r="AF60" s="298"/>
      <c r="AG60" s="295"/>
      <c r="AH60" s="296"/>
      <c r="AI60" s="297"/>
      <c r="AJ60" s="298"/>
      <c r="AK60" s="298"/>
      <c r="AL60" s="298"/>
      <c r="AM60" s="298"/>
      <c r="AN60" s="298"/>
      <c r="AO60" s="295"/>
      <c r="AP60" s="296"/>
      <c r="AQ60" s="297"/>
      <c r="AR60" s="298"/>
      <c r="AS60" s="298"/>
      <c r="AT60" s="298"/>
      <c r="AU60" s="298"/>
      <c r="AV60" s="298"/>
      <c r="AW60" s="295"/>
      <c r="AX60" s="296"/>
      <c r="AY60" s="297"/>
      <c r="AZ60" s="298"/>
      <c r="BA60" s="298"/>
      <c r="BB60" s="298"/>
      <c r="BC60" s="298"/>
      <c r="BD60" s="298"/>
      <c r="BE60" s="295"/>
      <c r="BF60" s="296"/>
      <c r="BG60" s="297"/>
      <c r="BH60" s="298"/>
      <c r="BI60" s="298"/>
      <c r="BJ60" s="298"/>
      <c r="BK60" s="298"/>
      <c r="BL60" s="298"/>
      <c r="BM60" s="295"/>
      <c r="BN60" s="296"/>
      <c r="BO60" s="297"/>
      <c r="BP60" s="298"/>
      <c r="BQ60" s="298"/>
      <c r="BR60" s="298"/>
      <c r="BS60" s="298"/>
      <c r="BT60" s="298"/>
      <c r="BU60" s="295"/>
      <c r="BV60" s="296"/>
      <c r="BW60" s="297"/>
      <c r="BX60" s="298"/>
      <c r="BY60" s="298"/>
      <c r="BZ60" s="298"/>
      <c r="CA60" s="298"/>
      <c r="CB60" s="298"/>
      <c r="CC60" s="295"/>
      <c r="CD60" s="296"/>
      <c r="CE60" s="297"/>
      <c r="CF60" s="298"/>
      <c r="CG60" s="298"/>
      <c r="CH60" s="298"/>
      <c r="CI60" s="298"/>
      <c r="CJ60" s="298"/>
      <c r="CK60" s="295"/>
      <c r="CL60" s="296"/>
      <c r="CM60" s="297"/>
      <c r="CN60" s="298"/>
      <c r="CO60" s="298"/>
      <c r="CP60" s="298"/>
      <c r="CQ60" s="298"/>
      <c r="CR60" s="298"/>
      <c r="CS60" s="295"/>
      <c r="CT60" s="296"/>
      <c r="CU60" s="297"/>
      <c r="CV60" s="298"/>
      <c r="CW60" s="298"/>
      <c r="CX60" s="298"/>
      <c r="CY60" s="298"/>
      <c r="CZ60" s="298"/>
      <c r="DA60" s="295"/>
      <c r="DB60" s="296"/>
      <c r="DC60" s="297"/>
      <c r="DD60" s="298"/>
      <c r="DE60" s="298"/>
      <c r="DF60" s="298"/>
      <c r="DG60" s="298"/>
      <c r="DH60" s="298"/>
      <c r="DI60" s="295"/>
      <c r="DJ60" s="296"/>
      <c r="DK60" s="297"/>
      <c r="DL60" s="298"/>
      <c r="DM60" s="298"/>
      <c r="DN60" s="298"/>
      <c r="DO60" s="298"/>
      <c r="DP60" s="298"/>
      <c r="DQ60" s="295"/>
      <c r="DR60" s="296"/>
      <c r="DS60" s="297"/>
      <c r="DT60" s="298"/>
      <c r="DU60" s="298"/>
      <c r="DV60" s="298"/>
      <c r="DW60" s="298"/>
      <c r="DX60" s="298"/>
      <c r="DY60" s="295"/>
      <c r="DZ60" s="296"/>
      <c r="EA60" s="297"/>
      <c r="EB60" s="298"/>
      <c r="EC60" s="298"/>
      <c r="ED60" s="298"/>
      <c r="EE60" s="298"/>
      <c r="EF60" s="298"/>
      <c r="EG60" s="295"/>
      <c r="EH60" s="296"/>
      <c r="EI60" s="297"/>
      <c r="EJ60" s="298"/>
      <c r="EK60" s="298"/>
      <c r="EL60" s="298"/>
      <c r="EM60" s="298"/>
      <c r="EN60" s="298"/>
      <c r="EO60" s="295"/>
      <c r="EP60" s="296"/>
      <c r="EQ60" s="297"/>
      <c r="ER60" s="298"/>
      <c r="ES60" s="298"/>
      <c r="ET60" s="298"/>
      <c r="EU60" s="298"/>
      <c r="EV60" s="298"/>
      <c r="EW60" s="295"/>
      <c r="EX60" s="296"/>
      <c r="EY60" s="297"/>
      <c r="EZ60" s="298"/>
      <c r="FA60" s="298"/>
      <c r="FB60" s="298"/>
      <c r="FC60" s="298"/>
      <c r="FD60" s="298"/>
      <c r="FE60" s="295"/>
      <c r="FF60" s="296"/>
      <c r="FG60" s="297"/>
      <c r="FH60" s="298"/>
      <c r="FI60" s="298"/>
      <c r="FJ60" s="298"/>
      <c r="FK60" s="298"/>
      <c r="FL60" s="298"/>
      <c r="FM60" s="295"/>
      <c r="FN60" s="296"/>
      <c r="FO60" s="297"/>
      <c r="FP60" s="298"/>
      <c r="FQ60" s="298"/>
      <c r="FR60" s="298"/>
      <c r="FS60" s="298"/>
      <c r="FT60" s="298"/>
      <c r="FU60" s="295"/>
      <c r="FV60" s="296"/>
      <c r="FW60" s="297"/>
      <c r="FX60" s="298"/>
      <c r="FY60" s="298"/>
      <c r="FZ60" s="298"/>
      <c r="GA60" s="298"/>
      <c r="GB60" s="298"/>
      <c r="GC60" s="295"/>
      <c r="GD60" s="296"/>
      <c r="GE60" s="297"/>
      <c r="GF60" s="298"/>
      <c r="GG60" s="298"/>
      <c r="GH60" s="298"/>
      <c r="GI60" s="298"/>
      <c r="GJ60" s="298"/>
      <c r="GK60" s="295"/>
      <c r="GL60" s="296"/>
      <c r="GM60" s="297"/>
      <c r="GN60" s="298"/>
      <c r="GO60" s="298"/>
      <c r="GP60" s="298"/>
      <c r="GQ60" s="298"/>
      <c r="GR60" s="298"/>
      <c r="GS60" s="295"/>
      <c r="GT60" s="296"/>
      <c r="GU60" s="297"/>
      <c r="GV60" s="298"/>
      <c r="GW60" s="298"/>
      <c r="GX60" s="298"/>
      <c r="GY60" s="298"/>
      <c r="GZ60" s="298"/>
      <c r="HA60" s="295"/>
      <c r="HB60" s="296"/>
      <c r="HC60" s="297"/>
      <c r="HD60" s="298"/>
      <c r="HE60" s="298"/>
      <c r="HF60" s="298"/>
      <c r="HG60" s="298"/>
      <c r="HH60" s="298"/>
      <c r="HI60" s="295"/>
      <c r="HJ60" s="296"/>
      <c r="HK60" s="297"/>
      <c r="HL60" s="298"/>
      <c r="HM60" s="298"/>
      <c r="HN60" s="298"/>
      <c r="HO60" s="298"/>
      <c r="HP60" s="298"/>
      <c r="HQ60" s="295"/>
      <c r="HR60" s="296"/>
      <c r="HS60" s="297"/>
      <c r="HT60" s="298"/>
      <c r="HU60" s="298"/>
      <c r="HV60" s="298"/>
      <c r="HW60" s="298"/>
      <c r="HX60" s="298"/>
      <c r="HY60" s="295"/>
      <c r="HZ60" s="296"/>
      <c r="IA60" s="297"/>
      <c r="IB60" s="298"/>
      <c r="IC60" s="298"/>
      <c r="ID60" s="298"/>
      <c r="IE60" s="298"/>
      <c r="IF60" s="298"/>
      <c r="IG60" s="295"/>
      <c r="IH60" s="296"/>
      <c r="II60" s="297"/>
      <c r="IJ60" s="298"/>
      <c r="IK60" s="298"/>
      <c r="IL60" s="298"/>
      <c r="IM60" s="298"/>
      <c r="IN60" s="298"/>
      <c r="IO60" s="295"/>
      <c r="IP60" s="296"/>
      <c r="IQ60" s="297"/>
      <c r="IR60" s="298"/>
      <c r="IS60" s="298"/>
      <c r="IT60" s="298"/>
      <c r="IU60" s="298"/>
      <c r="IV60" s="298"/>
    </row>
    <row r="61" spans="1:256" ht="12.75">
      <c r="A61" s="104">
        <v>39275</v>
      </c>
      <c r="B61" s="105" t="s">
        <v>313</v>
      </c>
      <c r="C61" s="108" t="s">
        <v>314</v>
      </c>
      <c r="D61" s="107" t="s">
        <v>315</v>
      </c>
      <c r="E61" s="107">
        <v>200000</v>
      </c>
      <c r="F61" s="107">
        <v>0.2</v>
      </c>
      <c r="G61" s="107">
        <v>2900</v>
      </c>
      <c r="H61" s="107">
        <f>F61*G61</f>
        <v>580</v>
      </c>
      <c r="I61" s="295"/>
      <c r="J61" s="296"/>
      <c r="K61" s="297"/>
      <c r="L61" s="298"/>
      <c r="M61" s="298"/>
      <c r="N61" s="298"/>
      <c r="O61" s="298"/>
      <c r="P61" s="298"/>
      <c r="Q61" s="295"/>
      <c r="R61" s="296"/>
      <c r="S61" s="297"/>
      <c r="T61" s="298"/>
      <c r="U61" s="298"/>
      <c r="V61" s="298"/>
      <c r="W61" s="298"/>
      <c r="X61" s="298"/>
      <c r="Y61" s="295"/>
      <c r="Z61" s="296"/>
      <c r="AA61" s="297"/>
      <c r="AB61" s="298"/>
      <c r="AC61" s="298"/>
      <c r="AD61" s="298"/>
      <c r="AE61" s="298"/>
      <c r="AF61" s="298"/>
      <c r="AG61" s="295"/>
      <c r="AH61" s="296"/>
      <c r="AI61" s="297"/>
      <c r="AJ61" s="298"/>
      <c r="AK61" s="298"/>
      <c r="AL61" s="298"/>
      <c r="AM61" s="298"/>
      <c r="AN61" s="298"/>
      <c r="AO61" s="295"/>
      <c r="AP61" s="296"/>
      <c r="AQ61" s="297"/>
      <c r="AR61" s="298"/>
      <c r="AS61" s="298"/>
      <c r="AT61" s="298"/>
      <c r="AU61" s="298"/>
      <c r="AV61" s="298"/>
      <c r="AW61" s="295"/>
      <c r="AX61" s="296"/>
      <c r="AY61" s="297"/>
      <c r="AZ61" s="298"/>
      <c r="BA61" s="298"/>
      <c r="BB61" s="298"/>
      <c r="BC61" s="298"/>
      <c r="BD61" s="298"/>
      <c r="BE61" s="295"/>
      <c r="BF61" s="296"/>
      <c r="BG61" s="297"/>
      <c r="BH61" s="298"/>
      <c r="BI61" s="298"/>
      <c r="BJ61" s="298"/>
      <c r="BK61" s="298"/>
      <c r="BL61" s="298"/>
      <c r="BM61" s="295"/>
      <c r="BN61" s="296"/>
      <c r="BO61" s="297"/>
      <c r="BP61" s="298"/>
      <c r="BQ61" s="298"/>
      <c r="BR61" s="298"/>
      <c r="BS61" s="298"/>
      <c r="BT61" s="298"/>
      <c r="BU61" s="295"/>
      <c r="BV61" s="296"/>
      <c r="BW61" s="297"/>
      <c r="BX61" s="298"/>
      <c r="BY61" s="298"/>
      <c r="BZ61" s="298"/>
      <c r="CA61" s="298"/>
      <c r="CB61" s="298"/>
      <c r="CC61" s="295"/>
      <c r="CD61" s="296"/>
      <c r="CE61" s="297"/>
      <c r="CF61" s="298"/>
      <c r="CG61" s="298"/>
      <c r="CH61" s="298"/>
      <c r="CI61" s="298"/>
      <c r="CJ61" s="298"/>
      <c r="CK61" s="295"/>
      <c r="CL61" s="296"/>
      <c r="CM61" s="297"/>
      <c r="CN61" s="298"/>
      <c r="CO61" s="298"/>
      <c r="CP61" s="298"/>
      <c r="CQ61" s="298"/>
      <c r="CR61" s="298"/>
      <c r="CS61" s="295"/>
      <c r="CT61" s="296"/>
      <c r="CU61" s="297"/>
      <c r="CV61" s="298"/>
      <c r="CW61" s="298"/>
      <c r="CX61" s="298"/>
      <c r="CY61" s="298"/>
      <c r="CZ61" s="298"/>
      <c r="DA61" s="295"/>
      <c r="DB61" s="296"/>
      <c r="DC61" s="297"/>
      <c r="DD61" s="298"/>
      <c r="DE61" s="298"/>
      <c r="DF61" s="298"/>
      <c r="DG61" s="298"/>
      <c r="DH61" s="298"/>
      <c r="DI61" s="295"/>
      <c r="DJ61" s="296"/>
      <c r="DK61" s="297"/>
      <c r="DL61" s="298"/>
      <c r="DM61" s="298"/>
      <c r="DN61" s="298"/>
      <c r="DO61" s="298"/>
      <c r="DP61" s="298"/>
      <c r="DQ61" s="295"/>
      <c r="DR61" s="296"/>
      <c r="DS61" s="297"/>
      <c r="DT61" s="298"/>
      <c r="DU61" s="298"/>
      <c r="DV61" s="298"/>
      <c r="DW61" s="298"/>
      <c r="DX61" s="298"/>
      <c r="DY61" s="295"/>
      <c r="DZ61" s="296"/>
      <c r="EA61" s="297"/>
      <c r="EB61" s="298"/>
      <c r="EC61" s="298"/>
      <c r="ED61" s="298"/>
      <c r="EE61" s="298"/>
      <c r="EF61" s="298"/>
      <c r="EG61" s="295"/>
      <c r="EH61" s="296"/>
      <c r="EI61" s="297"/>
      <c r="EJ61" s="298"/>
      <c r="EK61" s="298"/>
      <c r="EL61" s="298"/>
      <c r="EM61" s="298"/>
      <c r="EN61" s="298"/>
      <c r="EO61" s="295"/>
      <c r="EP61" s="296"/>
      <c r="EQ61" s="297"/>
      <c r="ER61" s="298"/>
      <c r="ES61" s="298"/>
      <c r="ET61" s="298"/>
      <c r="EU61" s="298"/>
      <c r="EV61" s="298"/>
      <c r="EW61" s="295"/>
      <c r="EX61" s="296"/>
      <c r="EY61" s="297"/>
      <c r="EZ61" s="298"/>
      <c r="FA61" s="298"/>
      <c r="FB61" s="298"/>
      <c r="FC61" s="298"/>
      <c r="FD61" s="298"/>
      <c r="FE61" s="295"/>
      <c r="FF61" s="296"/>
      <c r="FG61" s="297"/>
      <c r="FH61" s="298"/>
      <c r="FI61" s="298"/>
      <c r="FJ61" s="298"/>
      <c r="FK61" s="298"/>
      <c r="FL61" s="298"/>
      <c r="FM61" s="295"/>
      <c r="FN61" s="296"/>
      <c r="FO61" s="297"/>
      <c r="FP61" s="298"/>
      <c r="FQ61" s="298"/>
      <c r="FR61" s="298"/>
      <c r="FS61" s="298"/>
      <c r="FT61" s="298"/>
      <c r="FU61" s="295"/>
      <c r="FV61" s="296"/>
      <c r="FW61" s="297"/>
      <c r="FX61" s="298"/>
      <c r="FY61" s="298"/>
      <c r="FZ61" s="298"/>
      <c r="GA61" s="298"/>
      <c r="GB61" s="298"/>
      <c r="GC61" s="295"/>
      <c r="GD61" s="296"/>
      <c r="GE61" s="297"/>
      <c r="GF61" s="298"/>
      <c r="GG61" s="298"/>
      <c r="GH61" s="298"/>
      <c r="GI61" s="298"/>
      <c r="GJ61" s="298"/>
      <c r="GK61" s="295"/>
      <c r="GL61" s="296"/>
      <c r="GM61" s="297"/>
      <c r="GN61" s="298"/>
      <c r="GO61" s="298"/>
      <c r="GP61" s="298"/>
      <c r="GQ61" s="298"/>
      <c r="GR61" s="298"/>
      <c r="GS61" s="295"/>
      <c r="GT61" s="296"/>
      <c r="GU61" s="297"/>
      <c r="GV61" s="298"/>
      <c r="GW61" s="298"/>
      <c r="GX61" s="298"/>
      <c r="GY61" s="298"/>
      <c r="GZ61" s="298"/>
      <c r="HA61" s="295"/>
      <c r="HB61" s="296"/>
      <c r="HC61" s="297"/>
      <c r="HD61" s="298"/>
      <c r="HE61" s="298"/>
      <c r="HF61" s="298"/>
      <c r="HG61" s="298"/>
      <c r="HH61" s="298"/>
      <c r="HI61" s="295"/>
      <c r="HJ61" s="296"/>
      <c r="HK61" s="297"/>
      <c r="HL61" s="298"/>
      <c r="HM61" s="298"/>
      <c r="HN61" s="298"/>
      <c r="HO61" s="298"/>
      <c r="HP61" s="298"/>
      <c r="HQ61" s="295"/>
      <c r="HR61" s="296"/>
      <c r="HS61" s="297"/>
      <c r="HT61" s="298"/>
      <c r="HU61" s="298"/>
      <c r="HV61" s="298"/>
      <c r="HW61" s="298"/>
      <c r="HX61" s="298"/>
      <c r="HY61" s="295"/>
      <c r="HZ61" s="296"/>
      <c r="IA61" s="297"/>
      <c r="IB61" s="298"/>
      <c r="IC61" s="298"/>
      <c r="ID61" s="298"/>
      <c r="IE61" s="298"/>
      <c r="IF61" s="298"/>
      <c r="IG61" s="295"/>
      <c r="IH61" s="296"/>
      <c r="II61" s="297"/>
      <c r="IJ61" s="298"/>
      <c r="IK61" s="298"/>
      <c r="IL61" s="298"/>
      <c r="IM61" s="298"/>
      <c r="IN61" s="298"/>
      <c r="IO61" s="295"/>
      <c r="IP61" s="296"/>
      <c r="IQ61" s="297"/>
      <c r="IR61" s="298"/>
      <c r="IS61" s="298"/>
      <c r="IT61" s="298"/>
      <c r="IU61" s="298"/>
      <c r="IV61" s="298"/>
    </row>
    <row r="62" spans="1:256" ht="12.75">
      <c r="A62" s="104">
        <v>39279</v>
      </c>
      <c r="B62" s="105" t="s">
        <v>316</v>
      </c>
      <c r="C62" s="105" t="s">
        <v>317</v>
      </c>
      <c r="D62" s="107">
        <v>5000</v>
      </c>
      <c r="E62" s="107" t="s">
        <v>662</v>
      </c>
      <c r="F62" s="107">
        <v>0.5</v>
      </c>
      <c r="G62" s="107" t="s">
        <v>662</v>
      </c>
      <c r="H62" s="107" t="s">
        <v>662</v>
      </c>
      <c r="I62" s="295"/>
      <c r="J62" s="296"/>
      <c r="K62" s="297"/>
      <c r="L62" s="298"/>
      <c r="M62" s="298"/>
      <c r="N62" s="298"/>
      <c r="O62" s="298"/>
      <c r="P62" s="298"/>
      <c r="Q62" s="295"/>
      <c r="R62" s="296"/>
      <c r="S62" s="297"/>
      <c r="T62" s="298"/>
      <c r="U62" s="298"/>
      <c r="V62" s="298"/>
      <c r="W62" s="298"/>
      <c r="X62" s="298"/>
      <c r="Y62" s="295"/>
      <c r="Z62" s="296"/>
      <c r="AA62" s="297"/>
      <c r="AB62" s="298"/>
      <c r="AC62" s="298"/>
      <c r="AD62" s="298"/>
      <c r="AE62" s="298"/>
      <c r="AF62" s="298"/>
      <c r="AG62" s="295"/>
      <c r="AH62" s="296"/>
      <c r="AI62" s="297"/>
      <c r="AJ62" s="298"/>
      <c r="AK62" s="298"/>
      <c r="AL62" s="298"/>
      <c r="AM62" s="298"/>
      <c r="AN62" s="298"/>
      <c r="AO62" s="295"/>
      <c r="AP62" s="296"/>
      <c r="AQ62" s="297"/>
      <c r="AR62" s="298"/>
      <c r="AS62" s="298"/>
      <c r="AT62" s="298"/>
      <c r="AU62" s="298"/>
      <c r="AV62" s="298"/>
      <c r="AW62" s="295"/>
      <c r="AX62" s="296"/>
      <c r="AY62" s="297"/>
      <c r="AZ62" s="298"/>
      <c r="BA62" s="298"/>
      <c r="BB62" s="298"/>
      <c r="BC62" s="298"/>
      <c r="BD62" s="298"/>
      <c r="BE62" s="295"/>
      <c r="BF62" s="296"/>
      <c r="BG62" s="297"/>
      <c r="BH62" s="298"/>
      <c r="BI62" s="298"/>
      <c r="BJ62" s="298"/>
      <c r="BK62" s="298"/>
      <c r="BL62" s="298"/>
      <c r="BM62" s="295"/>
      <c r="BN62" s="296"/>
      <c r="BO62" s="297"/>
      <c r="BP62" s="298"/>
      <c r="BQ62" s="298"/>
      <c r="BR62" s="298"/>
      <c r="BS62" s="298"/>
      <c r="BT62" s="298"/>
      <c r="BU62" s="295"/>
      <c r="BV62" s="296"/>
      <c r="BW62" s="297"/>
      <c r="BX62" s="298"/>
      <c r="BY62" s="298"/>
      <c r="BZ62" s="298"/>
      <c r="CA62" s="298"/>
      <c r="CB62" s="298"/>
      <c r="CC62" s="295"/>
      <c r="CD62" s="296"/>
      <c r="CE62" s="297"/>
      <c r="CF62" s="298"/>
      <c r="CG62" s="298"/>
      <c r="CH62" s="298"/>
      <c r="CI62" s="298"/>
      <c r="CJ62" s="298"/>
      <c r="CK62" s="295"/>
      <c r="CL62" s="296"/>
      <c r="CM62" s="297"/>
      <c r="CN62" s="298"/>
      <c r="CO62" s="298"/>
      <c r="CP62" s="298"/>
      <c r="CQ62" s="298"/>
      <c r="CR62" s="298"/>
      <c r="CS62" s="295"/>
      <c r="CT62" s="296"/>
      <c r="CU62" s="297"/>
      <c r="CV62" s="298"/>
      <c r="CW62" s="298"/>
      <c r="CX62" s="298"/>
      <c r="CY62" s="298"/>
      <c r="CZ62" s="298"/>
      <c r="DA62" s="295"/>
      <c r="DB62" s="296"/>
      <c r="DC62" s="297"/>
      <c r="DD62" s="298"/>
      <c r="DE62" s="298"/>
      <c r="DF62" s="298"/>
      <c r="DG62" s="298"/>
      <c r="DH62" s="298"/>
      <c r="DI62" s="295"/>
      <c r="DJ62" s="296"/>
      <c r="DK62" s="297"/>
      <c r="DL62" s="298"/>
      <c r="DM62" s="298"/>
      <c r="DN62" s="298"/>
      <c r="DO62" s="298"/>
      <c r="DP62" s="298"/>
      <c r="DQ62" s="295"/>
      <c r="DR62" s="296"/>
      <c r="DS62" s="297"/>
      <c r="DT62" s="298"/>
      <c r="DU62" s="298"/>
      <c r="DV62" s="298"/>
      <c r="DW62" s="298"/>
      <c r="DX62" s="298"/>
      <c r="DY62" s="295"/>
      <c r="DZ62" s="296"/>
      <c r="EA62" s="297"/>
      <c r="EB62" s="298"/>
      <c r="EC62" s="298"/>
      <c r="ED62" s="298"/>
      <c r="EE62" s="298"/>
      <c r="EF62" s="298"/>
      <c r="EG62" s="295"/>
      <c r="EH62" s="296"/>
      <c r="EI62" s="297"/>
      <c r="EJ62" s="298"/>
      <c r="EK62" s="298"/>
      <c r="EL62" s="298"/>
      <c r="EM62" s="298"/>
      <c r="EN62" s="298"/>
      <c r="EO62" s="295"/>
      <c r="EP62" s="296"/>
      <c r="EQ62" s="297"/>
      <c r="ER62" s="298"/>
      <c r="ES62" s="298"/>
      <c r="ET62" s="298"/>
      <c r="EU62" s="298"/>
      <c r="EV62" s="298"/>
      <c r="EW62" s="295"/>
      <c r="EX62" s="296"/>
      <c r="EY62" s="297"/>
      <c r="EZ62" s="298"/>
      <c r="FA62" s="298"/>
      <c r="FB62" s="298"/>
      <c r="FC62" s="298"/>
      <c r="FD62" s="298"/>
      <c r="FE62" s="295"/>
      <c r="FF62" s="296"/>
      <c r="FG62" s="297"/>
      <c r="FH62" s="298"/>
      <c r="FI62" s="298"/>
      <c r="FJ62" s="298"/>
      <c r="FK62" s="298"/>
      <c r="FL62" s="298"/>
      <c r="FM62" s="295"/>
      <c r="FN62" s="296"/>
      <c r="FO62" s="297"/>
      <c r="FP62" s="298"/>
      <c r="FQ62" s="298"/>
      <c r="FR62" s="298"/>
      <c r="FS62" s="298"/>
      <c r="FT62" s="298"/>
      <c r="FU62" s="295"/>
      <c r="FV62" s="296"/>
      <c r="FW62" s="297"/>
      <c r="FX62" s="298"/>
      <c r="FY62" s="298"/>
      <c r="FZ62" s="298"/>
      <c r="GA62" s="298"/>
      <c r="GB62" s="298"/>
      <c r="GC62" s="295"/>
      <c r="GD62" s="296"/>
      <c r="GE62" s="297"/>
      <c r="GF62" s="298"/>
      <c r="GG62" s="298"/>
      <c r="GH62" s="298"/>
      <c r="GI62" s="298"/>
      <c r="GJ62" s="298"/>
      <c r="GK62" s="295"/>
      <c r="GL62" s="296"/>
      <c r="GM62" s="297"/>
      <c r="GN62" s="298"/>
      <c r="GO62" s="298"/>
      <c r="GP62" s="298"/>
      <c r="GQ62" s="298"/>
      <c r="GR62" s="298"/>
      <c r="GS62" s="295"/>
      <c r="GT62" s="296"/>
      <c r="GU62" s="297"/>
      <c r="GV62" s="298"/>
      <c r="GW62" s="298"/>
      <c r="GX62" s="298"/>
      <c r="GY62" s="298"/>
      <c r="GZ62" s="298"/>
      <c r="HA62" s="295"/>
      <c r="HB62" s="296"/>
      <c r="HC62" s="297"/>
      <c r="HD62" s="298"/>
      <c r="HE62" s="298"/>
      <c r="HF62" s="298"/>
      <c r="HG62" s="298"/>
      <c r="HH62" s="298"/>
      <c r="HI62" s="295"/>
      <c r="HJ62" s="296"/>
      <c r="HK62" s="297"/>
      <c r="HL62" s="298"/>
      <c r="HM62" s="298"/>
      <c r="HN62" s="298"/>
      <c r="HO62" s="298"/>
      <c r="HP62" s="298"/>
      <c r="HQ62" s="295"/>
      <c r="HR62" s="296"/>
      <c r="HS62" s="297"/>
      <c r="HT62" s="298"/>
      <c r="HU62" s="298"/>
      <c r="HV62" s="298"/>
      <c r="HW62" s="298"/>
      <c r="HX62" s="298"/>
      <c r="HY62" s="295"/>
      <c r="HZ62" s="296"/>
      <c r="IA62" s="297"/>
      <c r="IB62" s="298"/>
      <c r="IC62" s="298"/>
      <c r="ID62" s="298"/>
      <c r="IE62" s="298"/>
      <c r="IF62" s="298"/>
      <c r="IG62" s="295"/>
      <c r="IH62" s="296"/>
      <c r="II62" s="297"/>
      <c r="IJ62" s="298"/>
      <c r="IK62" s="298"/>
      <c r="IL62" s="298"/>
      <c r="IM62" s="298"/>
      <c r="IN62" s="298"/>
      <c r="IO62" s="295"/>
      <c r="IP62" s="296"/>
      <c r="IQ62" s="297"/>
      <c r="IR62" s="298"/>
      <c r="IS62" s="298"/>
      <c r="IT62" s="298"/>
      <c r="IU62" s="298"/>
      <c r="IV62" s="298"/>
    </row>
    <row r="63" spans="1:256" ht="12.75">
      <c r="A63" s="104">
        <v>39307</v>
      </c>
      <c r="B63" s="105" t="s">
        <v>318</v>
      </c>
      <c r="C63" s="105" t="s">
        <v>319</v>
      </c>
      <c r="D63" s="107" t="s">
        <v>320</v>
      </c>
      <c r="E63" s="107" t="s">
        <v>321</v>
      </c>
      <c r="F63" s="107">
        <v>0.1</v>
      </c>
      <c r="G63" s="107">
        <v>14000</v>
      </c>
      <c r="H63" s="107">
        <f>F63*G63</f>
        <v>1400</v>
      </c>
      <c r="I63" s="295"/>
      <c r="J63" s="296"/>
      <c r="K63" s="297"/>
      <c r="L63" s="298"/>
      <c r="M63" s="298"/>
      <c r="N63" s="298"/>
      <c r="O63" s="298"/>
      <c r="P63" s="298"/>
      <c r="Q63" s="295"/>
      <c r="R63" s="296"/>
      <c r="S63" s="297"/>
      <c r="T63" s="298"/>
      <c r="U63" s="298"/>
      <c r="V63" s="298"/>
      <c r="W63" s="298"/>
      <c r="X63" s="298"/>
      <c r="Y63" s="295"/>
      <c r="Z63" s="296"/>
      <c r="AA63" s="297"/>
      <c r="AB63" s="298"/>
      <c r="AC63" s="298"/>
      <c r="AD63" s="298"/>
      <c r="AE63" s="298"/>
      <c r="AF63" s="298"/>
      <c r="AG63" s="295"/>
      <c r="AH63" s="296"/>
      <c r="AI63" s="297"/>
      <c r="AJ63" s="298"/>
      <c r="AK63" s="298"/>
      <c r="AL63" s="298"/>
      <c r="AM63" s="298"/>
      <c r="AN63" s="298"/>
      <c r="AO63" s="295"/>
      <c r="AP63" s="296"/>
      <c r="AQ63" s="297"/>
      <c r="AR63" s="298"/>
      <c r="AS63" s="298"/>
      <c r="AT63" s="298"/>
      <c r="AU63" s="298"/>
      <c r="AV63" s="298"/>
      <c r="AW63" s="295"/>
      <c r="AX63" s="296"/>
      <c r="AY63" s="297"/>
      <c r="AZ63" s="298"/>
      <c r="BA63" s="298"/>
      <c r="BB63" s="298"/>
      <c r="BC63" s="298"/>
      <c r="BD63" s="298"/>
      <c r="BE63" s="295"/>
      <c r="BF63" s="296"/>
      <c r="BG63" s="297"/>
      <c r="BH63" s="298"/>
      <c r="BI63" s="298"/>
      <c r="BJ63" s="298"/>
      <c r="BK63" s="298"/>
      <c r="BL63" s="298"/>
      <c r="BM63" s="295"/>
      <c r="BN63" s="296"/>
      <c r="BO63" s="297"/>
      <c r="BP63" s="298"/>
      <c r="BQ63" s="298"/>
      <c r="BR63" s="298"/>
      <c r="BS63" s="298"/>
      <c r="BT63" s="298"/>
      <c r="BU63" s="295"/>
      <c r="BV63" s="296"/>
      <c r="BW63" s="297"/>
      <c r="BX63" s="298"/>
      <c r="BY63" s="298"/>
      <c r="BZ63" s="298"/>
      <c r="CA63" s="298"/>
      <c r="CB63" s="298"/>
      <c r="CC63" s="295"/>
      <c r="CD63" s="296"/>
      <c r="CE63" s="297"/>
      <c r="CF63" s="298"/>
      <c r="CG63" s="298"/>
      <c r="CH63" s="298"/>
      <c r="CI63" s="298"/>
      <c r="CJ63" s="298"/>
      <c r="CK63" s="295"/>
      <c r="CL63" s="296"/>
      <c r="CM63" s="297"/>
      <c r="CN63" s="298"/>
      <c r="CO63" s="298"/>
      <c r="CP63" s="298"/>
      <c r="CQ63" s="298"/>
      <c r="CR63" s="298"/>
      <c r="CS63" s="295"/>
      <c r="CT63" s="296"/>
      <c r="CU63" s="297"/>
      <c r="CV63" s="298"/>
      <c r="CW63" s="298"/>
      <c r="CX63" s="298"/>
      <c r="CY63" s="298"/>
      <c r="CZ63" s="298"/>
      <c r="DA63" s="295"/>
      <c r="DB63" s="296"/>
      <c r="DC63" s="297"/>
      <c r="DD63" s="298"/>
      <c r="DE63" s="298"/>
      <c r="DF63" s="298"/>
      <c r="DG63" s="298"/>
      <c r="DH63" s="298"/>
      <c r="DI63" s="295"/>
      <c r="DJ63" s="296"/>
      <c r="DK63" s="297"/>
      <c r="DL63" s="298"/>
      <c r="DM63" s="298"/>
      <c r="DN63" s="298"/>
      <c r="DO63" s="298"/>
      <c r="DP63" s="298"/>
      <c r="DQ63" s="295"/>
      <c r="DR63" s="296"/>
      <c r="DS63" s="297"/>
      <c r="DT63" s="298"/>
      <c r="DU63" s="298"/>
      <c r="DV63" s="298"/>
      <c r="DW63" s="298"/>
      <c r="DX63" s="298"/>
      <c r="DY63" s="295"/>
      <c r="DZ63" s="296"/>
      <c r="EA63" s="297"/>
      <c r="EB63" s="298"/>
      <c r="EC63" s="298"/>
      <c r="ED63" s="298"/>
      <c r="EE63" s="298"/>
      <c r="EF63" s="298"/>
      <c r="EG63" s="295"/>
      <c r="EH63" s="296"/>
      <c r="EI63" s="297"/>
      <c r="EJ63" s="298"/>
      <c r="EK63" s="298"/>
      <c r="EL63" s="298"/>
      <c r="EM63" s="298"/>
      <c r="EN63" s="298"/>
      <c r="EO63" s="295"/>
      <c r="EP63" s="296"/>
      <c r="EQ63" s="297"/>
      <c r="ER63" s="298"/>
      <c r="ES63" s="298"/>
      <c r="ET63" s="298"/>
      <c r="EU63" s="298"/>
      <c r="EV63" s="298"/>
      <c r="EW63" s="295"/>
      <c r="EX63" s="296"/>
      <c r="EY63" s="297"/>
      <c r="EZ63" s="298"/>
      <c r="FA63" s="298"/>
      <c r="FB63" s="298"/>
      <c r="FC63" s="298"/>
      <c r="FD63" s="298"/>
      <c r="FE63" s="295"/>
      <c r="FF63" s="296"/>
      <c r="FG63" s="297"/>
      <c r="FH63" s="298"/>
      <c r="FI63" s="298"/>
      <c r="FJ63" s="298"/>
      <c r="FK63" s="298"/>
      <c r="FL63" s="298"/>
      <c r="FM63" s="295"/>
      <c r="FN63" s="296"/>
      <c r="FO63" s="297"/>
      <c r="FP63" s="298"/>
      <c r="FQ63" s="298"/>
      <c r="FR63" s="298"/>
      <c r="FS63" s="298"/>
      <c r="FT63" s="298"/>
      <c r="FU63" s="295"/>
      <c r="FV63" s="296"/>
      <c r="FW63" s="297"/>
      <c r="FX63" s="298"/>
      <c r="FY63" s="298"/>
      <c r="FZ63" s="298"/>
      <c r="GA63" s="298"/>
      <c r="GB63" s="298"/>
      <c r="GC63" s="295"/>
      <c r="GD63" s="296"/>
      <c r="GE63" s="297"/>
      <c r="GF63" s="298"/>
      <c r="GG63" s="298"/>
      <c r="GH63" s="298"/>
      <c r="GI63" s="298"/>
      <c r="GJ63" s="298"/>
      <c r="GK63" s="295"/>
      <c r="GL63" s="296"/>
      <c r="GM63" s="297"/>
      <c r="GN63" s="298"/>
      <c r="GO63" s="298"/>
      <c r="GP63" s="298"/>
      <c r="GQ63" s="298"/>
      <c r="GR63" s="298"/>
      <c r="GS63" s="295"/>
      <c r="GT63" s="296"/>
      <c r="GU63" s="297"/>
      <c r="GV63" s="298"/>
      <c r="GW63" s="298"/>
      <c r="GX63" s="298"/>
      <c r="GY63" s="298"/>
      <c r="GZ63" s="298"/>
      <c r="HA63" s="295"/>
      <c r="HB63" s="296"/>
      <c r="HC63" s="297"/>
      <c r="HD63" s="298"/>
      <c r="HE63" s="298"/>
      <c r="HF63" s="298"/>
      <c r="HG63" s="298"/>
      <c r="HH63" s="298"/>
      <c r="HI63" s="295"/>
      <c r="HJ63" s="296"/>
      <c r="HK63" s="297"/>
      <c r="HL63" s="298"/>
      <c r="HM63" s="298"/>
      <c r="HN63" s="298"/>
      <c r="HO63" s="298"/>
      <c r="HP63" s="298"/>
      <c r="HQ63" s="295"/>
      <c r="HR63" s="296"/>
      <c r="HS63" s="297"/>
      <c r="HT63" s="298"/>
      <c r="HU63" s="298"/>
      <c r="HV63" s="298"/>
      <c r="HW63" s="298"/>
      <c r="HX63" s="298"/>
      <c r="HY63" s="295"/>
      <c r="HZ63" s="296"/>
      <c r="IA63" s="297"/>
      <c r="IB63" s="298"/>
      <c r="IC63" s="298"/>
      <c r="ID63" s="298"/>
      <c r="IE63" s="298"/>
      <c r="IF63" s="298"/>
      <c r="IG63" s="295"/>
      <c r="IH63" s="296"/>
      <c r="II63" s="297"/>
      <c r="IJ63" s="298"/>
      <c r="IK63" s="298"/>
      <c r="IL63" s="298"/>
      <c r="IM63" s="298"/>
      <c r="IN63" s="298"/>
      <c r="IO63" s="295"/>
      <c r="IP63" s="296"/>
      <c r="IQ63" s="297"/>
      <c r="IR63" s="298"/>
      <c r="IS63" s="298"/>
      <c r="IT63" s="298"/>
      <c r="IU63" s="298"/>
      <c r="IV63" s="298"/>
    </row>
    <row r="64" spans="1:256" ht="12.75">
      <c r="A64" s="104">
        <v>39326</v>
      </c>
      <c r="B64" s="105" t="s">
        <v>322</v>
      </c>
      <c r="C64" s="108" t="s">
        <v>323</v>
      </c>
      <c r="D64" s="107">
        <v>20000</v>
      </c>
      <c r="E64" s="107">
        <v>120000</v>
      </c>
      <c r="F64" s="107">
        <v>0.2</v>
      </c>
      <c r="G64" s="107">
        <v>4300</v>
      </c>
      <c r="H64" s="107">
        <f>F64*G64</f>
        <v>860</v>
      </c>
      <c r="I64" s="295"/>
      <c r="J64" s="296"/>
      <c r="K64" s="297"/>
      <c r="L64" s="298"/>
      <c r="M64" s="298"/>
      <c r="N64" s="298"/>
      <c r="O64" s="298"/>
      <c r="P64" s="298"/>
      <c r="Q64" s="295"/>
      <c r="R64" s="296"/>
      <c r="S64" s="297"/>
      <c r="T64" s="298"/>
      <c r="U64" s="298"/>
      <c r="V64" s="298"/>
      <c r="W64" s="298"/>
      <c r="X64" s="298"/>
      <c r="Y64" s="295"/>
      <c r="Z64" s="296"/>
      <c r="AA64" s="297"/>
      <c r="AB64" s="298"/>
      <c r="AC64" s="298"/>
      <c r="AD64" s="298"/>
      <c r="AE64" s="298"/>
      <c r="AF64" s="298"/>
      <c r="AG64" s="295"/>
      <c r="AH64" s="296"/>
      <c r="AI64" s="297"/>
      <c r="AJ64" s="298"/>
      <c r="AK64" s="298"/>
      <c r="AL64" s="298"/>
      <c r="AM64" s="298"/>
      <c r="AN64" s="298"/>
      <c r="AO64" s="295"/>
      <c r="AP64" s="296"/>
      <c r="AQ64" s="297"/>
      <c r="AR64" s="298"/>
      <c r="AS64" s="298"/>
      <c r="AT64" s="298"/>
      <c r="AU64" s="298"/>
      <c r="AV64" s="298"/>
      <c r="AW64" s="295"/>
      <c r="AX64" s="296"/>
      <c r="AY64" s="297"/>
      <c r="AZ64" s="298"/>
      <c r="BA64" s="298"/>
      <c r="BB64" s="298"/>
      <c r="BC64" s="298"/>
      <c r="BD64" s="298"/>
      <c r="BE64" s="295"/>
      <c r="BF64" s="296"/>
      <c r="BG64" s="297"/>
      <c r="BH64" s="298"/>
      <c r="BI64" s="298"/>
      <c r="BJ64" s="298"/>
      <c r="BK64" s="298"/>
      <c r="BL64" s="298"/>
      <c r="BM64" s="295"/>
      <c r="BN64" s="296"/>
      <c r="BO64" s="297"/>
      <c r="BP64" s="298"/>
      <c r="BQ64" s="298"/>
      <c r="BR64" s="298"/>
      <c r="BS64" s="298"/>
      <c r="BT64" s="298"/>
      <c r="BU64" s="295"/>
      <c r="BV64" s="296"/>
      <c r="BW64" s="297"/>
      <c r="BX64" s="298"/>
      <c r="BY64" s="298"/>
      <c r="BZ64" s="298"/>
      <c r="CA64" s="298"/>
      <c r="CB64" s="298"/>
      <c r="CC64" s="295"/>
      <c r="CD64" s="296"/>
      <c r="CE64" s="297"/>
      <c r="CF64" s="298"/>
      <c r="CG64" s="298"/>
      <c r="CH64" s="298"/>
      <c r="CI64" s="298"/>
      <c r="CJ64" s="298"/>
      <c r="CK64" s="295"/>
      <c r="CL64" s="296"/>
      <c r="CM64" s="297"/>
      <c r="CN64" s="298"/>
      <c r="CO64" s="298"/>
      <c r="CP64" s="298"/>
      <c r="CQ64" s="298"/>
      <c r="CR64" s="298"/>
      <c r="CS64" s="295"/>
      <c r="CT64" s="296"/>
      <c r="CU64" s="297"/>
      <c r="CV64" s="298"/>
      <c r="CW64" s="298"/>
      <c r="CX64" s="298"/>
      <c r="CY64" s="298"/>
      <c r="CZ64" s="298"/>
      <c r="DA64" s="295"/>
      <c r="DB64" s="296"/>
      <c r="DC64" s="297"/>
      <c r="DD64" s="298"/>
      <c r="DE64" s="298"/>
      <c r="DF64" s="298"/>
      <c r="DG64" s="298"/>
      <c r="DH64" s="298"/>
      <c r="DI64" s="295"/>
      <c r="DJ64" s="296"/>
      <c r="DK64" s="297"/>
      <c r="DL64" s="298"/>
      <c r="DM64" s="298"/>
      <c r="DN64" s="298"/>
      <c r="DO64" s="298"/>
      <c r="DP64" s="298"/>
      <c r="DQ64" s="295"/>
      <c r="DR64" s="296"/>
      <c r="DS64" s="297"/>
      <c r="DT64" s="298"/>
      <c r="DU64" s="298"/>
      <c r="DV64" s="298"/>
      <c r="DW64" s="298"/>
      <c r="DX64" s="298"/>
      <c r="DY64" s="295"/>
      <c r="DZ64" s="296"/>
      <c r="EA64" s="297"/>
      <c r="EB64" s="298"/>
      <c r="EC64" s="298"/>
      <c r="ED64" s="298"/>
      <c r="EE64" s="298"/>
      <c r="EF64" s="298"/>
      <c r="EG64" s="295"/>
      <c r="EH64" s="296"/>
      <c r="EI64" s="297"/>
      <c r="EJ64" s="298"/>
      <c r="EK64" s="298"/>
      <c r="EL64" s="298"/>
      <c r="EM64" s="298"/>
      <c r="EN64" s="298"/>
      <c r="EO64" s="295"/>
      <c r="EP64" s="296"/>
      <c r="EQ64" s="297"/>
      <c r="ER64" s="298"/>
      <c r="ES64" s="298"/>
      <c r="ET64" s="298"/>
      <c r="EU64" s="298"/>
      <c r="EV64" s="298"/>
      <c r="EW64" s="295"/>
      <c r="EX64" s="296"/>
      <c r="EY64" s="297"/>
      <c r="EZ64" s="298"/>
      <c r="FA64" s="298"/>
      <c r="FB64" s="298"/>
      <c r="FC64" s="298"/>
      <c r="FD64" s="298"/>
      <c r="FE64" s="295"/>
      <c r="FF64" s="296"/>
      <c r="FG64" s="297"/>
      <c r="FH64" s="298"/>
      <c r="FI64" s="298"/>
      <c r="FJ64" s="298"/>
      <c r="FK64" s="298"/>
      <c r="FL64" s="298"/>
      <c r="FM64" s="295"/>
      <c r="FN64" s="296"/>
      <c r="FO64" s="297"/>
      <c r="FP64" s="298"/>
      <c r="FQ64" s="298"/>
      <c r="FR64" s="298"/>
      <c r="FS64" s="298"/>
      <c r="FT64" s="298"/>
      <c r="FU64" s="295"/>
      <c r="FV64" s="296"/>
      <c r="FW64" s="297"/>
      <c r="FX64" s="298"/>
      <c r="FY64" s="298"/>
      <c r="FZ64" s="298"/>
      <c r="GA64" s="298"/>
      <c r="GB64" s="298"/>
      <c r="GC64" s="295"/>
      <c r="GD64" s="296"/>
      <c r="GE64" s="297"/>
      <c r="GF64" s="298"/>
      <c r="GG64" s="298"/>
      <c r="GH64" s="298"/>
      <c r="GI64" s="298"/>
      <c r="GJ64" s="298"/>
      <c r="GK64" s="295"/>
      <c r="GL64" s="296"/>
      <c r="GM64" s="297"/>
      <c r="GN64" s="298"/>
      <c r="GO64" s="298"/>
      <c r="GP64" s="298"/>
      <c r="GQ64" s="298"/>
      <c r="GR64" s="298"/>
      <c r="GS64" s="295"/>
      <c r="GT64" s="296"/>
      <c r="GU64" s="297"/>
      <c r="GV64" s="298"/>
      <c r="GW64" s="298"/>
      <c r="GX64" s="298"/>
      <c r="GY64" s="298"/>
      <c r="GZ64" s="298"/>
      <c r="HA64" s="295"/>
      <c r="HB64" s="296"/>
      <c r="HC64" s="297"/>
      <c r="HD64" s="298"/>
      <c r="HE64" s="298"/>
      <c r="HF64" s="298"/>
      <c r="HG64" s="298"/>
      <c r="HH64" s="298"/>
      <c r="HI64" s="295"/>
      <c r="HJ64" s="296"/>
      <c r="HK64" s="297"/>
      <c r="HL64" s="298"/>
      <c r="HM64" s="298"/>
      <c r="HN64" s="298"/>
      <c r="HO64" s="298"/>
      <c r="HP64" s="298"/>
      <c r="HQ64" s="295"/>
      <c r="HR64" s="296"/>
      <c r="HS64" s="297"/>
      <c r="HT64" s="298"/>
      <c r="HU64" s="298"/>
      <c r="HV64" s="298"/>
      <c r="HW64" s="298"/>
      <c r="HX64" s="298"/>
      <c r="HY64" s="295"/>
      <c r="HZ64" s="296"/>
      <c r="IA64" s="297"/>
      <c r="IB64" s="298"/>
      <c r="IC64" s="298"/>
      <c r="ID64" s="298"/>
      <c r="IE64" s="298"/>
      <c r="IF64" s="298"/>
      <c r="IG64" s="295"/>
      <c r="IH64" s="296"/>
      <c r="II64" s="297"/>
      <c r="IJ64" s="298"/>
      <c r="IK64" s="298"/>
      <c r="IL64" s="298"/>
      <c r="IM64" s="298"/>
      <c r="IN64" s="298"/>
      <c r="IO64" s="295"/>
      <c r="IP64" s="296"/>
      <c r="IQ64" s="297"/>
      <c r="IR64" s="298"/>
      <c r="IS64" s="298"/>
      <c r="IT64" s="298"/>
      <c r="IU64" s="298"/>
      <c r="IV64" s="298"/>
    </row>
    <row r="65" spans="1:256" ht="12.75">
      <c r="A65" s="104">
        <v>39326</v>
      </c>
      <c r="B65" s="105" t="s">
        <v>324</v>
      </c>
      <c r="C65" s="108" t="s">
        <v>325</v>
      </c>
      <c r="D65" s="107" t="s">
        <v>326</v>
      </c>
      <c r="E65" s="107" t="s">
        <v>662</v>
      </c>
      <c r="F65" s="107">
        <v>0.2</v>
      </c>
      <c r="G65" s="107">
        <v>3500</v>
      </c>
      <c r="H65" s="107">
        <f>F65*G65</f>
        <v>700</v>
      </c>
      <c r="I65" s="295"/>
      <c r="J65" s="296"/>
      <c r="K65" s="297"/>
      <c r="L65" s="298"/>
      <c r="M65" s="298"/>
      <c r="N65" s="298"/>
      <c r="O65" s="298"/>
      <c r="P65" s="298"/>
      <c r="Q65" s="295"/>
      <c r="R65" s="296"/>
      <c r="S65" s="297"/>
      <c r="T65" s="298"/>
      <c r="U65" s="298"/>
      <c r="V65" s="298"/>
      <c r="W65" s="298"/>
      <c r="X65" s="298"/>
      <c r="Y65" s="295"/>
      <c r="Z65" s="296"/>
      <c r="AA65" s="297"/>
      <c r="AB65" s="298"/>
      <c r="AC65" s="298"/>
      <c r="AD65" s="298"/>
      <c r="AE65" s="298"/>
      <c r="AF65" s="298"/>
      <c r="AG65" s="295"/>
      <c r="AH65" s="296"/>
      <c r="AI65" s="297"/>
      <c r="AJ65" s="298"/>
      <c r="AK65" s="298"/>
      <c r="AL65" s="298"/>
      <c r="AM65" s="298"/>
      <c r="AN65" s="298"/>
      <c r="AO65" s="295"/>
      <c r="AP65" s="296"/>
      <c r="AQ65" s="297"/>
      <c r="AR65" s="298"/>
      <c r="AS65" s="298"/>
      <c r="AT65" s="298"/>
      <c r="AU65" s="298"/>
      <c r="AV65" s="298"/>
      <c r="AW65" s="295"/>
      <c r="AX65" s="296"/>
      <c r="AY65" s="297"/>
      <c r="AZ65" s="298"/>
      <c r="BA65" s="298"/>
      <c r="BB65" s="298"/>
      <c r="BC65" s="298"/>
      <c r="BD65" s="298"/>
      <c r="BE65" s="295"/>
      <c r="BF65" s="296"/>
      <c r="BG65" s="297"/>
      <c r="BH65" s="298"/>
      <c r="BI65" s="298"/>
      <c r="BJ65" s="298"/>
      <c r="BK65" s="298"/>
      <c r="BL65" s="298"/>
      <c r="BM65" s="295"/>
      <c r="BN65" s="296"/>
      <c r="BO65" s="297"/>
      <c r="BP65" s="298"/>
      <c r="BQ65" s="298"/>
      <c r="BR65" s="298"/>
      <c r="BS65" s="298"/>
      <c r="BT65" s="298"/>
      <c r="BU65" s="295"/>
      <c r="BV65" s="296"/>
      <c r="BW65" s="297"/>
      <c r="BX65" s="298"/>
      <c r="BY65" s="298"/>
      <c r="BZ65" s="298"/>
      <c r="CA65" s="298"/>
      <c r="CB65" s="298"/>
      <c r="CC65" s="295"/>
      <c r="CD65" s="296"/>
      <c r="CE65" s="297"/>
      <c r="CF65" s="298"/>
      <c r="CG65" s="298"/>
      <c r="CH65" s="298"/>
      <c r="CI65" s="298"/>
      <c r="CJ65" s="298"/>
      <c r="CK65" s="295"/>
      <c r="CL65" s="296"/>
      <c r="CM65" s="297"/>
      <c r="CN65" s="298"/>
      <c r="CO65" s="298"/>
      <c r="CP65" s="298"/>
      <c r="CQ65" s="298"/>
      <c r="CR65" s="298"/>
      <c r="CS65" s="295"/>
      <c r="CT65" s="296"/>
      <c r="CU65" s="297"/>
      <c r="CV65" s="298"/>
      <c r="CW65" s="298"/>
      <c r="CX65" s="298"/>
      <c r="CY65" s="298"/>
      <c r="CZ65" s="298"/>
      <c r="DA65" s="295"/>
      <c r="DB65" s="296"/>
      <c r="DC65" s="297"/>
      <c r="DD65" s="298"/>
      <c r="DE65" s="298"/>
      <c r="DF65" s="298"/>
      <c r="DG65" s="298"/>
      <c r="DH65" s="298"/>
      <c r="DI65" s="295"/>
      <c r="DJ65" s="296"/>
      <c r="DK65" s="297"/>
      <c r="DL65" s="298"/>
      <c r="DM65" s="298"/>
      <c r="DN65" s="298"/>
      <c r="DO65" s="298"/>
      <c r="DP65" s="298"/>
      <c r="DQ65" s="295"/>
      <c r="DR65" s="296"/>
      <c r="DS65" s="297"/>
      <c r="DT65" s="298"/>
      <c r="DU65" s="298"/>
      <c r="DV65" s="298"/>
      <c r="DW65" s="298"/>
      <c r="DX65" s="298"/>
      <c r="DY65" s="295"/>
      <c r="DZ65" s="296"/>
      <c r="EA65" s="297"/>
      <c r="EB65" s="298"/>
      <c r="EC65" s="298"/>
      <c r="ED65" s="298"/>
      <c r="EE65" s="298"/>
      <c r="EF65" s="298"/>
      <c r="EG65" s="295"/>
      <c r="EH65" s="296"/>
      <c r="EI65" s="297"/>
      <c r="EJ65" s="298"/>
      <c r="EK65" s="298"/>
      <c r="EL65" s="298"/>
      <c r="EM65" s="298"/>
      <c r="EN65" s="298"/>
      <c r="EO65" s="295"/>
      <c r="EP65" s="296"/>
      <c r="EQ65" s="297"/>
      <c r="ER65" s="298"/>
      <c r="ES65" s="298"/>
      <c r="ET65" s="298"/>
      <c r="EU65" s="298"/>
      <c r="EV65" s="298"/>
      <c r="EW65" s="295"/>
      <c r="EX65" s="296"/>
      <c r="EY65" s="297"/>
      <c r="EZ65" s="298"/>
      <c r="FA65" s="298"/>
      <c r="FB65" s="298"/>
      <c r="FC65" s="298"/>
      <c r="FD65" s="298"/>
      <c r="FE65" s="295"/>
      <c r="FF65" s="296"/>
      <c r="FG65" s="297"/>
      <c r="FH65" s="298"/>
      <c r="FI65" s="298"/>
      <c r="FJ65" s="298"/>
      <c r="FK65" s="298"/>
      <c r="FL65" s="298"/>
      <c r="FM65" s="295"/>
      <c r="FN65" s="296"/>
      <c r="FO65" s="297"/>
      <c r="FP65" s="298"/>
      <c r="FQ65" s="298"/>
      <c r="FR65" s="298"/>
      <c r="FS65" s="298"/>
      <c r="FT65" s="298"/>
      <c r="FU65" s="295"/>
      <c r="FV65" s="296"/>
      <c r="FW65" s="297"/>
      <c r="FX65" s="298"/>
      <c r="FY65" s="298"/>
      <c r="FZ65" s="298"/>
      <c r="GA65" s="298"/>
      <c r="GB65" s="298"/>
      <c r="GC65" s="295"/>
      <c r="GD65" s="296"/>
      <c r="GE65" s="297"/>
      <c r="GF65" s="298"/>
      <c r="GG65" s="298"/>
      <c r="GH65" s="298"/>
      <c r="GI65" s="298"/>
      <c r="GJ65" s="298"/>
      <c r="GK65" s="295"/>
      <c r="GL65" s="296"/>
      <c r="GM65" s="297"/>
      <c r="GN65" s="298"/>
      <c r="GO65" s="298"/>
      <c r="GP65" s="298"/>
      <c r="GQ65" s="298"/>
      <c r="GR65" s="298"/>
      <c r="GS65" s="295"/>
      <c r="GT65" s="296"/>
      <c r="GU65" s="297"/>
      <c r="GV65" s="298"/>
      <c r="GW65" s="298"/>
      <c r="GX65" s="298"/>
      <c r="GY65" s="298"/>
      <c r="GZ65" s="298"/>
      <c r="HA65" s="295"/>
      <c r="HB65" s="296"/>
      <c r="HC65" s="297"/>
      <c r="HD65" s="298"/>
      <c r="HE65" s="298"/>
      <c r="HF65" s="298"/>
      <c r="HG65" s="298"/>
      <c r="HH65" s="298"/>
      <c r="HI65" s="295"/>
      <c r="HJ65" s="296"/>
      <c r="HK65" s="297"/>
      <c r="HL65" s="298"/>
      <c r="HM65" s="298"/>
      <c r="HN65" s="298"/>
      <c r="HO65" s="298"/>
      <c r="HP65" s="298"/>
      <c r="HQ65" s="295"/>
      <c r="HR65" s="296"/>
      <c r="HS65" s="297"/>
      <c r="HT65" s="298"/>
      <c r="HU65" s="298"/>
      <c r="HV65" s="298"/>
      <c r="HW65" s="298"/>
      <c r="HX65" s="298"/>
      <c r="HY65" s="295"/>
      <c r="HZ65" s="296"/>
      <c r="IA65" s="297"/>
      <c r="IB65" s="298"/>
      <c r="IC65" s="298"/>
      <c r="ID65" s="298"/>
      <c r="IE65" s="298"/>
      <c r="IF65" s="298"/>
      <c r="IG65" s="295"/>
      <c r="IH65" s="296"/>
      <c r="II65" s="297"/>
      <c r="IJ65" s="298"/>
      <c r="IK65" s="298"/>
      <c r="IL65" s="298"/>
      <c r="IM65" s="298"/>
      <c r="IN65" s="298"/>
      <c r="IO65" s="295"/>
      <c r="IP65" s="296"/>
      <c r="IQ65" s="297"/>
      <c r="IR65" s="298"/>
      <c r="IS65" s="298"/>
      <c r="IT65" s="298"/>
      <c r="IU65" s="298"/>
      <c r="IV65" s="298"/>
    </row>
    <row r="66" spans="1:256" ht="12.75">
      <c r="A66" s="104">
        <v>39326</v>
      </c>
      <c r="B66" s="105" t="s">
        <v>327</v>
      </c>
      <c r="C66" s="108" t="s">
        <v>328</v>
      </c>
      <c r="D66" s="107">
        <v>17000</v>
      </c>
      <c r="E66" s="107"/>
      <c r="F66" s="107">
        <v>0.1</v>
      </c>
      <c r="G66" s="107" t="s">
        <v>662</v>
      </c>
      <c r="H66" s="107" t="s">
        <v>662</v>
      </c>
      <c r="I66" s="295"/>
      <c r="J66" s="296"/>
      <c r="K66" s="297"/>
      <c r="L66" s="298"/>
      <c r="M66" s="298"/>
      <c r="N66" s="298"/>
      <c r="O66" s="298"/>
      <c r="P66" s="298"/>
      <c r="Q66" s="295"/>
      <c r="R66" s="296"/>
      <c r="S66" s="297"/>
      <c r="T66" s="298"/>
      <c r="U66" s="298"/>
      <c r="V66" s="298"/>
      <c r="W66" s="298"/>
      <c r="X66" s="298"/>
      <c r="Y66" s="295"/>
      <c r="Z66" s="296"/>
      <c r="AA66" s="297"/>
      <c r="AB66" s="298"/>
      <c r="AC66" s="298"/>
      <c r="AD66" s="298"/>
      <c r="AE66" s="298"/>
      <c r="AF66" s="298"/>
      <c r="AG66" s="295"/>
      <c r="AH66" s="296"/>
      <c r="AI66" s="297"/>
      <c r="AJ66" s="298"/>
      <c r="AK66" s="298"/>
      <c r="AL66" s="298"/>
      <c r="AM66" s="298"/>
      <c r="AN66" s="298"/>
      <c r="AO66" s="295"/>
      <c r="AP66" s="296"/>
      <c r="AQ66" s="297"/>
      <c r="AR66" s="298"/>
      <c r="AS66" s="298"/>
      <c r="AT66" s="298"/>
      <c r="AU66" s="298"/>
      <c r="AV66" s="298"/>
      <c r="AW66" s="295"/>
      <c r="AX66" s="296"/>
      <c r="AY66" s="297"/>
      <c r="AZ66" s="298"/>
      <c r="BA66" s="298"/>
      <c r="BB66" s="298"/>
      <c r="BC66" s="298"/>
      <c r="BD66" s="298"/>
      <c r="BE66" s="295"/>
      <c r="BF66" s="296"/>
      <c r="BG66" s="297"/>
      <c r="BH66" s="298"/>
      <c r="BI66" s="298"/>
      <c r="BJ66" s="298"/>
      <c r="BK66" s="298"/>
      <c r="BL66" s="298"/>
      <c r="BM66" s="295"/>
      <c r="BN66" s="296"/>
      <c r="BO66" s="297"/>
      <c r="BP66" s="298"/>
      <c r="BQ66" s="298"/>
      <c r="BR66" s="298"/>
      <c r="BS66" s="298"/>
      <c r="BT66" s="298"/>
      <c r="BU66" s="295"/>
      <c r="BV66" s="296"/>
      <c r="BW66" s="297"/>
      <c r="BX66" s="298"/>
      <c r="BY66" s="298"/>
      <c r="BZ66" s="298"/>
      <c r="CA66" s="298"/>
      <c r="CB66" s="298"/>
      <c r="CC66" s="295"/>
      <c r="CD66" s="296"/>
      <c r="CE66" s="297"/>
      <c r="CF66" s="298"/>
      <c r="CG66" s="298"/>
      <c r="CH66" s="298"/>
      <c r="CI66" s="298"/>
      <c r="CJ66" s="298"/>
      <c r="CK66" s="295"/>
      <c r="CL66" s="296"/>
      <c r="CM66" s="297"/>
      <c r="CN66" s="298"/>
      <c r="CO66" s="298"/>
      <c r="CP66" s="298"/>
      <c r="CQ66" s="298"/>
      <c r="CR66" s="298"/>
      <c r="CS66" s="295"/>
      <c r="CT66" s="296"/>
      <c r="CU66" s="297"/>
      <c r="CV66" s="298"/>
      <c r="CW66" s="298"/>
      <c r="CX66" s="298"/>
      <c r="CY66" s="298"/>
      <c r="CZ66" s="298"/>
      <c r="DA66" s="295"/>
      <c r="DB66" s="296"/>
      <c r="DC66" s="297"/>
      <c r="DD66" s="298"/>
      <c r="DE66" s="298"/>
      <c r="DF66" s="298"/>
      <c r="DG66" s="298"/>
      <c r="DH66" s="298"/>
      <c r="DI66" s="295"/>
      <c r="DJ66" s="296"/>
      <c r="DK66" s="297"/>
      <c r="DL66" s="298"/>
      <c r="DM66" s="298"/>
      <c r="DN66" s="298"/>
      <c r="DO66" s="298"/>
      <c r="DP66" s="298"/>
      <c r="DQ66" s="295"/>
      <c r="DR66" s="296"/>
      <c r="DS66" s="297"/>
      <c r="DT66" s="298"/>
      <c r="DU66" s="298"/>
      <c r="DV66" s="298"/>
      <c r="DW66" s="298"/>
      <c r="DX66" s="298"/>
      <c r="DY66" s="295"/>
      <c r="DZ66" s="296"/>
      <c r="EA66" s="297"/>
      <c r="EB66" s="298"/>
      <c r="EC66" s="298"/>
      <c r="ED66" s="298"/>
      <c r="EE66" s="298"/>
      <c r="EF66" s="298"/>
      <c r="EG66" s="295"/>
      <c r="EH66" s="296"/>
      <c r="EI66" s="297"/>
      <c r="EJ66" s="298"/>
      <c r="EK66" s="298"/>
      <c r="EL66" s="298"/>
      <c r="EM66" s="298"/>
      <c r="EN66" s="298"/>
      <c r="EO66" s="295"/>
      <c r="EP66" s="296"/>
      <c r="EQ66" s="297"/>
      <c r="ER66" s="298"/>
      <c r="ES66" s="298"/>
      <c r="ET66" s="298"/>
      <c r="EU66" s="298"/>
      <c r="EV66" s="298"/>
      <c r="EW66" s="295"/>
      <c r="EX66" s="296"/>
      <c r="EY66" s="297"/>
      <c r="EZ66" s="298"/>
      <c r="FA66" s="298"/>
      <c r="FB66" s="298"/>
      <c r="FC66" s="298"/>
      <c r="FD66" s="298"/>
      <c r="FE66" s="295"/>
      <c r="FF66" s="296"/>
      <c r="FG66" s="297"/>
      <c r="FH66" s="298"/>
      <c r="FI66" s="298"/>
      <c r="FJ66" s="298"/>
      <c r="FK66" s="298"/>
      <c r="FL66" s="298"/>
      <c r="FM66" s="295"/>
      <c r="FN66" s="296"/>
      <c r="FO66" s="297"/>
      <c r="FP66" s="298"/>
      <c r="FQ66" s="298"/>
      <c r="FR66" s="298"/>
      <c r="FS66" s="298"/>
      <c r="FT66" s="298"/>
      <c r="FU66" s="295"/>
      <c r="FV66" s="296"/>
      <c r="FW66" s="297"/>
      <c r="FX66" s="298"/>
      <c r="FY66" s="298"/>
      <c r="FZ66" s="298"/>
      <c r="GA66" s="298"/>
      <c r="GB66" s="298"/>
      <c r="GC66" s="295"/>
      <c r="GD66" s="296"/>
      <c r="GE66" s="297"/>
      <c r="GF66" s="298"/>
      <c r="GG66" s="298"/>
      <c r="GH66" s="298"/>
      <c r="GI66" s="298"/>
      <c r="GJ66" s="298"/>
      <c r="GK66" s="295"/>
      <c r="GL66" s="296"/>
      <c r="GM66" s="297"/>
      <c r="GN66" s="298"/>
      <c r="GO66" s="298"/>
      <c r="GP66" s="298"/>
      <c r="GQ66" s="298"/>
      <c r="GR66" s="298"/>
      <c r="GS66" s="295"/>
      <c r="GT66" s="296"/>
      <c r="GU66" s="297"/>
      <c r="GV66" s="298"/>
      <c r="GW66" s="298"/>
      <c r="GX66" s="298"/>
      <c r="GY66" s="298"/>
      <c r="GZ66" s="298"/>
      <c r="HA66" s="295"/>
      <c r="HB66" s="296"/>
      <c r="HC66" s="297"/>
      <c r="HD66" s="298"/>
      <c r="HE66" s="298"/>
      <c r="HF66" s="298"/>
      <c r="HG66" s="298"/>
      <c r="HH66" s="298"/>
      <c r="HI66" s="295"/>
      <c r="HJ66" s="296"/>
      <c r="HK66" s="297"/>
      <c r="HL66" s="298"/>
      <c r="HM66" s="298"/>
      <c r="HN66" s="298"/>
      <c r="HO66" s="298"/>
      <c r="HP66" s="298"/>
      <c r="HQ66" s="295"/>
      <c r="HR66" s="296"/>
      <c r="HS66" s="297"/>
      <c r="HT66" s="298"/>
      <c r="HU66" s="298"/>
      <c r="HV66" s="298"/>
      <c r="HW66" s="298"/>
      <c r="HX66" s="298"/>
      <c r="HY66" s="295"/>
      <c r="HZ66" s="296"/>
      <c r="IA66" s="297"/>
      <c r="IB66" s="298"/>
      <c r="IC66" s="298"/>
      <c r="ID66" s="298"/>
      <c r="IE66" s="298"/>
      <c r="IF66" s="298"/>
      <c r="IG66" s="295"/>
      <c r="IH66" s="296"/>
      <c r="II66" s="297"/>
      <c r="IJ66" s="298"/>
      <c r="IK66" s="298"/>
      <c r="IL66" s="298"/>
      <c r="IM66" s="298"/>
      <c r="IN66" s="298"/>
      <c r="IO66" s="295"/>
      <c r="IP66" s="296"/>
      <c r="IQ66" s="297"/>
      <c r="IR66" s="298"/>
      <c r="IS66" s="298"/>
      <c r="IT66" s="298"/>
      <c r="IU66" s="298"/>
      <c r="IV66" s="298"/>
    </row>
    <row r="67" spans="1:256" ht="12.75">
      <c r="A67" s="104">
        <v>39326</v>
      </c>
      <c r="B67" s="105" t="s">
        <v>329</v>
      </c>
      <c r="C67" s="105" t="s">
        <v>330</v>
      </c>
      <c r="D67" s="107">
        <v>25000</v>
      </c>
      <c r="E67" s="107">
        <v>70000</v>
      </c>
      <c r="F67" s="107">
        <v>0.2</v>
      </c>
      <c r="G67" s="107" t="s">
        <v>662</v>
      </c>
      <c r="H67" s="107" t="s">
        <v>662</v>
      </c>
      <c r="I67" s="295"/>
      <c r="J67" s="296"/>
      <c r="K67" s="297"/>
      <c r="L67" s="298"/>
      <c r="M67" s="298"/>
      <c r="N67" s="298"/>
      <c r="O67" s="298"/>
      <c r="P67" s="298"/>
      <c r="Q67" s="295"/>
      <c r="R67" s="296"/>
      <c r="S67" s="297"/>
      <c r="T67" s="298"/>
      <c r="U67" s="298"/>
      <c r="V67" s="298"/>
      <c r="W67" s="298"/>
      <c r="X67" s="298"/>
      <c r="Y67" s="295"/>
      <c r="Z67" s="296"/>
      <c r="AA67" s="297"/>
      <c r="AB67" s="298"/>
      <c r="AC67" s="298"/>
      <c r="AD67" s="298"/>
      <c r="AE67" s="298"/>
      <c r="AF67" s="298"/>
      <c r="AG67" s="295"/>
      <c r="AH67" s="296"/>
      <c r="AI67" s="297"/>
      <c r="AJ67" s="298"/>
      <c r="AK67" s="298"/>
      <c r="AL67" s="298"/>
      <c r="AM67" s="298"/>
      <c r="AN67" s="298"/>
      <c r="AO67" s="295"/>
      <c r="AP67" s="296"/>
      <c r="AQ67" s="297"/>
      <c r="AR67" s="298"/>
      <c r="AS67" s="298"/>
      <c r="AT67" s="298"/>
      <c r="AU67" s="298"/>
      <c r="AV67" s="298"/>
      <c r="AW67" s="295"/>
      <c r="AX67" s="296"/>
      <c r="AY67" s="297"/>
      <c r="AZ67" s="298"/>
      <c r="BA67" s="298"/>
      <c r="BB67" s="298"/>
      <c r="BC67" s="298"/>
      <c r="BD67" s="298"/>
      <c r="BE67" s="295"/>
      <c r="BF67" s="296"/>
      <c r="BG67" s="297"/>
      <c r="BH67" s="298"/>
      <c r="BI67" s="298"/>
      <c r="BJ67" s="298"/>
      <c r="BK67" s="298"/>
      <c r="BL67" s="298"/>
      <c r="BM67" s="295"/>
      <c r="BN67" s="296"/>
      <c r="BO67" s="297"/>
      <c r="BP67" s="298"/>
      <c r="BQ67" s="298"/>
      <c r="BR67" s="298"/>
      <c r="BS67" s="298"/>
      <c r="BT67" s="298"/>
      <c r="BU67" s="295"/>
      <c r="BV67" s="296"/>
      <c r="BW67" s="297"/>
      <c r="BX67" s="298"/>
      <c r="BY67" s="298"/>
      <c r="BZ67" s="298"/>
      <c r="CA67" s="298"/>
      <c r="CB67" s="298"/>
      <c r="CC67" s="295"/>
      <c r="CD67" s="296"/>
      <c r="CE67" s="297"/>
      <c r="CF67" s="298"/>
      <c r="CG67" s="298"/>
      <c r="CH67" s="298"/>
      <c r="CI67" s="298"/>
      <c r="CJ67" s="298"/>
      <c r="CK67" s="295"/>
      <c r="CL67" s="296"/>
      <c r="CM67" s="297"/>
      <c r="CN67" s="298"/>
      <c r="CO67" s="298"/>
      <c r="CP67" s="298"/>
      <c r="CQ67" s="298"/>
      <c r="CR67" s="298"/>
      <c r="CS67" s="295"/>
      <c r="CT67" s="296"/>
      <c r="CU67" s="297"/>
      <c r="CV67" s="298"/>
      <c r="CW67" s="298"/>
      <c r="CX67" s="298"/>
      <c r="CY67" s="298"/>
      <c r="CZ67" s="298"/>
      <c r="DA67" s="295"/>
      <c r="DB67" s="296"/>
      <c r="DC67" s="297"/>
      <c r="DD67" s="298"/>
      <c r="DE67" s="298"/>
      <c r="DF67" s="298"/>
      <c r="DG67" s="298"/>
      <c r="DH67" s="298"/>
      <c r="DI67" s="295"/>
      <c r="DJ67" s="296"/>
      <c r="DK67" s="297"/>
      <c r="DL67" s="298"/>
      <c r="DM67" s="298"/>
      <c r="DN67" s="298"/>
      <c r="DO67" s="298"/>
      <c r="DP67" s="298"/>
      <c r="DQ67" s="295"/>
      <c r="DR67" s="296"/>
      <c r="DS67" s="297"/>
      <c r="DT67" s="298"/>
      <c r="DU67" s="298"/>
      <c r="DV67" s="298"/>
      <c r="DW67" s="298"/>
      <c r="DX67" s="298"/>
      <c r="DY67" s="295"/>
      <c r="DZ67" s="296"/>
      <c r="EA67" s="297"/>
      <c r="EB67" s="298"/>
      <c r="EC67" s="298"/>
      <c r="ED67" s="298"/>
      <c r="EE67" s="298"/>
      <c r="EF67" s="298"/>
      <c r="EG67" s="295"/>
      <c r="EH67" s="296"/>
      <c r="EI67" s="297"/>
      <c r="EJ67" s="298"/>
      <c r="EK67" s="298"/>
      <c r="EL67" s="298"/>
      <c r="EM67" s="298"/>
      <c r="EN67" s="298"/>
      <c r="EO67" s="295"/>
      <c r="EP67" s="296"/>
      <c r="EQ67" s="297"/>
      <c r="ER67" s="298"/>
      <c r="ES67" s="298"/>
      <c r="ET67" s="298"/>
      <c r="EU67" s="298"/>
      <c r="EV67" s="298"/>
      <c r="EW67" s="295"/>
      <c r="EX67" s="296"/>
      <c r="EY67" s="297"/>
      <c r="EZ67" s="298"/>
      <c r="FA67" s="298"/>
      <c r="FB67" s="298"/>
      <c r="FC67" s="298"/>
      <c r="FD67" s="298"/>
      <c r="FE67" s="295"/>
      <c r="FF67" s="296"/>
      <c r="FG67" s="297"/>
      <c r="FH67" s="298"/>
      <c r="FI67" s="298"/>
      <c r="FJ67" s="298"/>
      <c r="FK67" s="298"/>
      <c r="FL67" s="298"/>
      <c r="FM67" s="295"/>
      <c r="FN67" s="296"/>
      <c r="FO67" s="297"/>
      <c r="FP67" s="298"/>
      <c r="FQ67" s="298"/>
      <c r="FR67" s="298"/>
      <c r="FS67" s="298"/>
      <c r="FT67" s="298"/>
      <c r="FU67" s="295"/>
      <c r="FV67" s="296"/>
      <c r="FW67" s="297"/>
      <c r="FX67" s="298"/>
      <c r="FY67" s="298"/>
      <c r="FZ67" s="298"/>
      <c r="GA67" s="298"/>
      <c r="GB67" s="298"/>
      <c r="GC67" s="295"/>
      <c r="GD67" s="296"/>
      <c r="GE67" s="297"/>
      <c r="GF67" s="298"/>
      <c r="GG67" s="298"/>
      <c r="GH67" s="298"/>
      <c r="GI67" s="298"/>
      <c r="GJ67" s="298"/>
      <c r="GK67" s="295"/>
      <c r="GL67" s="296"/>
      <c r="GM67" s="297"/>
      <c r="GN67" s="298"/>
      <c r="GO67" s="298"/>
      <c r="GP67" s="298"/>
      <c r="GQ67" s="298"/>
      <c r="GR67" s="298"/>
      <c r="GS67" s="295"/>
      <c r="GT67" s="296"/>
      <c r="GU67" s="297"/>
      <c r="GV67" s="298"/>
      <c r="GW67" s="298"/>
      <c r="GX67" s="298"/>
      <c r="GY67" s="298"/>
      <c r="GZ67" s="298"/>
      <c r="HA67" s="295"/>
      <c r="HB67" s="296"/>
      <c r="HC67" s="297"/>
      <c r="HD67" s="298"/>
      <c r="HE67" s="298"/>
      <c r="HF67" s="298"/>
      <c r="HG67" s="298"/>
      <c r="HH67" s="298"/>
      <c r="HI67" s="295"/>
      <c r="HJ67" s="296"/>
      <c r="HK67" s="297"/>
      <c r="HL67" s="298"/>
      <c r="HM67" s="298"/>
      <c r="HN67" s="298"/>
      <c r="HO67" s="298"/>
      <c r="HP67" s="298"/>
      <c r="HQ67" s="295"/>
      <c r="HR67" s="296"/>
      <c r="HS67" s="297"/>
      <c r="HT67" s="298"/>
      <c r="HU67" s="298"/>
      <c r="HV67" s="298"/>
      <c r="HW67" s="298"/>
      <c r="HX67" s="298"/>
      <c r="HY67" s="295"/>
      <c r="HZ67" s="296"/>
      <c r="IA67" s="297"/>
      <c r="IB67" s="298"/>
      <c r="IC67" s="298"/>
      <c r="ID67" s="298"/>
      <c r="IE67" s="298"/>
      <c r="IF67" s="298"/>
      <c r="IG67" s="295"/>
      <c r="IH67" s="296"/>
      <c r="II67" s="297"/>
      <c r="IJ67" s="298"/>
      <c r="IK67" s="298"/>
      <c r="IL67" s="298"/>
      <c r="IM67" s="298"/>
      <c r="IN67" s="298"/>
      <c r="IO67" s="295"/>
      <c r="IP67" s="296"/>
      <c r="IQ67" s="297"/>
      <c r="IR67" s="298"/>
      <c r="IS67" s="298"/>
      <c r="IT67" s="298"/>
      <c r="IU67" s="298"/>
      <c r="IV67" s="298"/>
    </row>
    <row r="68" spans="1:256" ht="12.75">
      <c r="A68" s="104">
        <v>39326</v>
      </c>
      <c r="B68" s="105" t="s">
        <v>331</v>
      </c>
      <c r="C68" s="105" t="s">
        <v>303</v>
      </c>
      <c r="D68" s="107">
        <v>25000</v>
      </c>
      <c r="E68" s="107" t="s">
        <v>662</v>
      </c>
      <c r="F68" s="107">
        <v>0.3</v>
      </c>
      <c r="G68" s="107">
        <v>3500</v>
      </c>
      <c r="H68" s="107">
        <f>F68*G68</f>
        <v>1050</v>
      </c>
      <c r="I68" s="295"/>
      <c r="J68" s="296"/>
      <c r="K68" s="297"/>
      <c r="L68" s="298"/>
      <c r="M68" s="298"/>
      <c r="N68" s="298"/>
      <c r="O68" s="298"/>
      <c r="P68" s="298"/>
      <c r="Q68" s="295"/>
      <c r="R68" s="296"/>
      <c r="S68" s="297"/>
      <c r="T68" s="298"/>
      <c r="U68" s="298"/>
      <c r="V68" s="298"/>
      <c r="W68" s="298"/>
      <c r="X68" s="298"/>
      <c r="Y68" s="295"/>
      <c r="Z68" s="296"/>
      <c r="AA68" s="297"/>
      <c r="AB68" s="298"/>
      <c r="AC68" s="298"/>
      <c r="AD68" s="298"/>
      <c r="AE68" s="298"/>
      <c r="AF68" s="298"/>
      <c r="AG68" s="295"/>
      <c r="AH68" s="296"/>
      <c r="AI68" s="297"/>
      <c r="AJ68" s="298"/>
      <c r="AK68" s="298"/>
      <c r="AL68" s="298"/>
      <c r="AM68" s="298"/>
      <c r="AN68" s="298"/>
      <c r="AO68" s="295"/>
      <c r="AP68" s="296"/>
      <c r="AQ68" s="297"/>
      <c r="AR68" s="298"/>
      <c r="AS68" s="298"/>
      <c r="AT68" s="298"/>
      <c r="AU68" s="298"/>
      <c r="AV68" s="298"/>
      <c r="AW68" s="295"/>
      <c r="AX68" s="296"/>
      <c r="AY68" s="297"/>
      <c r="AZ68" s="298"/>
      <c r="BA68" s="298"/>
      <c r="BB68" s="298"/>
      <c r="BC68" s="298"/>
      <c r="BD68" s="298"/>
      <c r="BE68" s="295"/>
      <c r="BF68" s="296"/>
      <c r="BG68" s="297"/>
      <c r="BH68" s="298"/>
      <c r="BI68" s="298"/>
      <c r="BJ68" s="298"/>
      <c r="BK68" s="298"/>
      <c r="BL68" s="298"/>
      <c r="BM68" s="295"/>
      <c r="BN68" s="296"/>
      <c r="BO68" s="297"/>
      <c r="BP68" s="298"/>
      <c r="BQ68" s="298"/>
      <c r="BR68" s="298"/>
      <c r="BS68" s="298"/>
      <c r="BT68" s="298"/>
      <c r="BU68" s="295"/>
      <c r="BV68" s="296"/>
      <c r="BW68" s="297"/>
      <c r="BX68" s="298"/>
      <c r="BY68" s="298"/>
      <c r="BZ68" s="298"/>
      <c r="CA68" s="298"/>
      <c r="CB68" s="298"/>
      <c r="CC68" s="295"/>
      <c r="CD68" s="296"/>
      <c r="CE68" s="297"/>
      <c r="CF68" s="298"/>
      <c r="CG68" s="298"/>
      <c r="CH68" s="298"/>
      <c r="CI68" s="298"/>
      <c r="CJ68" s="298"/>
      <c r="CK68" s="295"/>
      <c r="CL68" s="296"/>
      <c r="CM68" s="297"/>
      <c r="CN68" s="298"/>
      <c r="CO68" s="298"/>
      <c r="CP68" s="298"/>
      <c r="CQ68" s="298"/>
      <c r="CR68" s="298"/>
      <c r="CS68" s="295"/>
      <c r="CT68" s="296"/>
      <c r="CU68" s="297"/>
      <c r="CV68" s="298"/>
      <c r="CW68" s="298"/>
      <c r="CX68" s="298"/>
      <c r="CY68" s="298"/>
      <c r="CZ68" s="298"/>
      <c r="DA68" s="295"/>
      <c r="DB68" s="296"/>
      <c r="DC68" s="297"/>
      <c r="DD68" s="298"/>
      <c r="DE68" s="298"/>
      <c r="DF68" s="298"/>
      <c r="DG68" s="298"/>
      <c r="DH68" s="298"/>
      <c r="DI68" s="295"/>
      <c r="DJ68" s="296"/>
      <c r="DK68" s="297"/>
      <c r="DL68" s="298"/>
      <c r="DM68" s="298"/>
      <c r="DN68" s="298"/>
      <c r="DO68" s="298"/>
      <c r="DP68" s="298"/>
      <c r="DQ68" s="295"/>
      <c r="DR68" s="296"/>
      <c r="DS68" s="297"/>
      <c r="DT68" s="298"/>
      <c r="DU68" s="298"/>
      <c r="DV68" s="298"/>
      <c r="DW68" s="298"/>
      <c r="DX68" s="298"/>
      <c r="DY68" s="295"/>
      <c r="DZ68" s="296"/>
      <c r="EA68" s="297"/>
      <c r="EB68" s="298"/>
      <c r="EC68" s="298"/>
      <c r="ED68" s="298"/>
      <c r="EE68" s="298"/>
      <c r="EF68" s="298"/>
      <c r="EG68" s="295"/>
      <c r="EH68" s="296"/>
      <c r="EI68" s="297"/>
      <c r="EJ68" s="298"/>
      <c r="EK68" s="298"/>
      <c r="EL68" s="298"/>
      <c r="EM68" s="298"/>
      <c r="EN68" s="298"/>
      <c r="EO68" s="295"/>
      <c r="EP68" s="296"/>
      <c r="EQ68" s="297"/>
      <c r="ER68" s="298"/>
      <c r="ES68" s="298"/>
      <c r="ET68" s="298"/>
      <c r="EU68" s="298"/>
      <c r="EV68" s="298"/>
      <c r="EW68" s="295"/>
      <c r="EX68" s="296"/>
      <c r="EY68" s="297"/>
      <c r="EZ68" s="298"/>
      <c r="FA68" s="298"/>
      <c r="FB68" s="298"/>
      <c r="FC68" s="298"/>
      <c r="FD68" s="298"/>
      <c r="FE68" s="295"/>
      <c r="FF68" s="296"/>
      <c r="FG68" s="297"/>
      <c r="FH68" s="298"/>
      <c r="FI68" s="298"/>
      <c r="FJ68" s="298"/>
      <c r="FK68" s="298"/>
      <c r="FL68" s="298"/>
      <c r="FM68" s="295"/>
      <c r="FN68" s="296"/>
      <c r="FO68" s="297"/>
      <c r="FP68" s="298"/>
      <c r="FQ68" s="298"/>
      <c r="FR68" s="298"/>
      <c r="FS68" s="298"/>
      <c r="FT68" s="298"/>
      <c r="FU68" s="295"/>
      <c r="FV68" s="296"/>
      <c r="FW68" s="297"/>
      <c r="FX68" s="298"/>
      <c r="FY68" s="298"/>
      <c r="FZ68" s="298"/>
      <c r="GA68" s="298"/>
      <c r="GB68" s="298"/>
      <c r="GC68" s="295"/>
      <c r="GD68" s="296"/>
      <c r="GE68" s="297"/>
      <c r="GF68" s="298"/>
      <c r="GG68" s="298"/>
      <c r="GH68" s="298"/>
      <c r="GI68" s="298"/>
      <c r="GJ68" s="298"/>
      <c r="GK68" s="295"/>
      <c r="GL68" s="296"/>
      <c r="GM68" s="297"/>
      <c r="GN68" s="298"/>
      <c r="GO68" s="298"/>
      <c r="GP68" s="298"/>
      <c r="GQ68" s="298"/>
      <c r="GR68" s="298"/>
      <c r="GS68" s="295"/>
      <c r="GT68" s="296"/>
      <c r="GU68" s="297"/>
      <c r="GV68" s="298"/>
      <c r="GW68" s="298"/>
      <c r="GX68" s="298"/>
      <c r="GY68" s="298"/>
      <c r="GZ68" s="298"/>
      <c r="HA68" s="295"/>
      <c r="HB68" s="296"/>
      <c r="HC68" s="297"/>
      <c r="HD68" s="298"/>
      <c r="HE68" s="298"/>
      <c r="HF68" s="298"/>
      <c r="HG68" s="298"/>
      <c r="HH68" s="298"/>
      <c r="HI68" s="295"/>
      <c r="HJ68" s="296"/>
      <c r="HK68" s="297"/>
      <c r="HL68" s="298"/>
      <c r="HM68" s="298"/>
      <c r="HN68" s="298"/>
      <c r="HO68" s="298"/>
      <c r="HP68" s="298"/>
      <c r="HQ68" s="295"/>
      <c r="HR68" s="296"/>
      <c r="HS68" s="297"/>
      <c r="HT68" s="298"/>
      <c r="HU68" s="298"/>
      <c r="HV68" s="298"/>
      <c r="HW68" s="298"/>
      <c r="HX68" s="298"/>
      <c r="HY68" s="295"/>
      <c r="HZ68" s="296"/>
      <c r="IA68" s="297"/>
      <c r="IB68" s="298"/>
      <c r="IC68" s="298"/>
      <c r="ID68" s="298"/>
      <c r="IE68" s="298"/>
      <c r="IF68" s="298"/>
      <c r="IG68" s="295"/>
      <c r="IH68" s="296"/>
      <c r="II68" s="297"/>
      <c r="IJ68" s="298"/>
      <c r="IK68" s="298"/>
      <c r="IL68" s="298"/>
      <c r="IM68" s="298"/>
      <c r="IN68" s="298"/>
      <c r="IO68" s="295"/>
      <c r="IP68" s="296"/>
      <c r="IQ68" s="297"/>
      <c r="IR68" s="298"/>
      <c r="IS68" s="298"/>
      <c r="IT68" s="298"/>
      <c r="IU68" s="298"/>
      <c r="IV68" s="298"/>
    </row>
    <row r="69" spans="1:256" ht="12.75">
      <c r="A69" s="104">
        <v>39326</v>
      </c>
      <c r="B69" s="105" t="s">
        <v>332</v>
      </c>
      <c r="C69" s="108" t="s">
        <v>333</v>
      </c>
      <c r="D69" s="107" t="s">
        <v>334</v>
      </c>
      <c r="E69" s="107" t="s">
        <v>662</v>
      </c>
      <c r="F69" s="107">
        <v>0.2</v>
      </c>
      <c r="G69" s="107">
        <v>3940</v>
      </c>
      <c r="H69" s="107">
        <f>F69*G69</f>
        <v>788</v>
      </c>
      <c r="I69" s="295"/>
      <c r="J69" s="296"/>
      <c r="K69" s="297"/>
      <c r="L69" s="298"/>
      <c r="M69" s="298"/>
      <c r="N69" s="298"/>
      <c r="O69" s="298"/>
      <c r="P69" s="298"/>
      <c r="Q69" s="295"/>
      <c r="R69" s="296"/>
      <c r="S69" s="297"/>
      <c r="T69" s="298"/>
      <c r="U69" s="298"/>
      <c r="V69" s="298"/>
      <c r="W69" s="298"/>
      <c r="X69" s="298"/>
      <c r="Y69" s="295"/>
      <c r="Z69" s="296"/>
      <c r="AA69" s="297"/>
      <c r="AB69" s="298"/>
      <c r="AC69" s="298"/>
      <c r="AD69" s="298"/>
      <c r="AE69" s="298"/>
      <c r="AF69" s="298"/>
      <c r="AG69" s="295"/>
      <c r="AH69" s="296"/>
      <c r="AI69" s="297"/>
      <c r="AJ69" s="298"/>
      <c r="AK69" s="298"/>
      <c r="AL69" s="298"/>
      <c r="AM69" s="298"/>
      <c r="AN69" s="298"/>
      <c r="AO69" s="295"/>
      <c r="AP69" s="296"/>
      <c r="AQ69" s="297"/>
      <c r="AR69" s="298"/>
      <c r="AS69" s="298"/>
      <c r="AT69" s="298"/>
      <c r="AU69" s="298"/>
      <c r="AV69" s="298"/>
      <c r="AW69" s="295"/>
      <c r="AX69" s="296"/>
      <c r="AY69" s="297"/>
      <c r="AZ69" s="298"/>
      <c r="BA69" s="298"/>
      <c r="BB69" s="298"/>
      <c r="BC69" s="298"/>
      <c r="BD69" s="298"/>
      <c r="BE69" s="295"/>
      <c r="BF69" s="296"/>
      <c r="BG69" s="297"/>
      <c r="BH69" s="298"/>
      <c r="BI69" s="298"/>
      <c r="BJ69" s="298"/>
      <c r="BK69" s="298"/>
      <c r="BL69" s="298"/>
      <c r="BM69" s="295"/>
      <c r="BN69" s="296"/>
      <c r="BO69" s="297"/>
      <c r="BP69" s="298"/>
      <c r="BQ69" s="298"/>
      <c r="BR69" s="298"/>
      <c r="BS69" s="298"/>
      <c r="BT69" s="298"/>
      <c r="BU69" s="295"/>
      <c r="BV69" s="296"/>
      <c r="BW69" s="297"/>
      <c r="BX69" s="298"/>
      <c r="BY69" s="298"/>
      <c r="BZ69" s="298"/>
      <c r="CA69" s="298"/>
      <c r="CB69" s="298"/>
      <c r="CC69" s="295"/>
      <c r="CD69" s="296"/>
      <c r="CE69" s="297"/>
      <c r="CF69" s="298"/>
      <c r="CG69" s="298"/>
      <c r="CH69" s="298"/>
      <c r="CI69" s="298"/>
      <c r="CJ69" s="298"/>
      <c r="CK69" s="295"/>
      <c r="CL69" s="296"/>
      <c r="CM69" s="297"/>
      <c r="CN69" s="298"/>
      <c r="CO69" s="298"/>
      <c r="CP69" s="298"/>
      <c r="CQ69" s="298"/>
      <c r="CR69" s="298"/>
      <c r="CS69" s="295"/>
      <c r="CT69" s="296"/>
      <c r="CU69" s="297"/>
      <c r="CV69" s="298"/>
      <c r="CW69" s="298"/>
      <c r="CX69" s="298"/>
      <c r="CY69" s="298"/>
      <c r="CZ69" s="298"/>
      <c r="DA69" s="295"/>
      <c r="DB69" s="296"/>
      <c r="DC69" s="297"/>
      <c r="DD69" s="298"/>
      <c r="DE69" s="298"/>
      <c r="DF69" s="298"/>
      <c r="DG69" s="298"/>
      <c r="DH69" s="298"/>
      <c r="DI69" s="295"/>
      <c r="DJ69" s="296"/>
      <c r="DK69" s="297"/>
      <c r="DL69" s="298"/>
      <c r="DM69" s="298"/>
      <c r="DN69" s="298"/>
      <c r="DO69" s="298"/>
      <c r="DP69" s="298"/>
      <c r="DQ69" s="295"/>
      <c r="DR69" s="296"/>
      <c r="DS69" s="297"/>
      <c r="DT69" s="298"/>
      <c r="DU69" s="298"/>
      <c r="DV69" s="298"/>
      <c r="DW69" s="298"/>
      <c r="DX69" s="298"/>
      <c r="DY69" s="295"/>
      <c r="DZ69" s="296"/>
      <c r="EA69" s="297"/>
      <c r="EB69" s="298"/>
      <c r="EC69" s="298"/>
      <c r="ED69" s="298"/>
      <c r="EE69" s="298"/>
      <c r="EF69" s="298"/>
      <c r="EG69" s="295"/>
      <c r="EH69" s="296"/>
      <c r="EI69" s="297"/>
      <c r="EJ69" s="298"/>
      <c r="EK69" s="298"/>
      <c r="EL69" s="298"/>
      <c r="EM69" s="298"/>
      <c r="EN69" s="298"/>
      <c r="EO69" s="295"/>
      <c r="EP69" s="296"/>
      <c r="EQ69" s="297"/>
      <c r="ER69" s="298"/>
      <c r="ES69" s="298"/>
      <c r="ET69" s="298"/>
      <c r="EU69" s="298"/>
      <c r="EV69" s="298"/>
      <c r="EW69" s="295"/>
      <c r="EX69" s="296"/>
      <c r="EY69" s="297"/>
      <c r="EZ69" s="298"/>
      <c r="FA69" s="298"/>
      <c r="FB69" s="298"/>
      <c r="FC69" s="298"/>
      <c r="FD69" s="298"/>
      <c r="FE69" s="295"/>
      <c r="FF69" s="296"/>
      <c r="FG69" s="297"/>
      <c r="FH69" s="298"/>
      <c r="FI69" s="298"/>
      <c r="FJ69" s="298"/>
      <c r="FK69" s="298"/>
      <c r="FL69" s="298"/>
      <c r="FM69" s="295"/>
      <c r="FN69" s="296"/>
      <c r="FO69" s="297"/>
      <c r="FP69" s="298"/>
      <c r="FQ69" s="298"/>
      <c r="FR69" s="298"/>
      <c r="FS69" s="298"/>
      <c r="FT69" s="298"/>
      <c r="FU69" s="295"/>
      <c r="FV69" s="296"/>
      <c r="FW69" s="297"/>
      <c r="FX69" s="298"/>
      <c r="FY69" s="298"/>
      <c r="FZ69" s="298"/>
      <c r="GA69" s="298"/>
      <c r="GB69" s="298"/>
      <c r="GC69" s="295"/>
      <c r="GD69" s="296"/>
      <c r="GE69" s="297"/>
      <c r="GF69" s="298"/>
      <c r="GG69" s="298"/>
      <c r="GH69" s="298"/>
      <c r="GI69" s="298"/>
      <c r="GJ69" s="298"/>
      <c r="GK69" s="295"/>
      <c r="GL69" s="296"/>
      <c r="GM69" s="297"/>
      <c r="GN69" s="298"/>
      <c r="GO69" s="298"/>
      <c r="GP69" s="298"/>
      <c r="GQ69" s="298"/>
      <c r="GR69" s="298"/>
      <c r="GS69" s="295"/>
      <c r="GT69" s="296"/>
      <c r="GU69" s="297"/>
      <c r="GV69" s="298"/>
      <c r="GW69" s="298"/>
      <c r="GX69" s="298"/>
      <c r="GY69" s="298"/>
      <c r="GZ69" s="298"/>
      <c r="HA69" s="295"/>
      <c r="HB69" s="296"/>
      <c r="HC69" s="297"/>
      <c r="HD69" s="298"/>
      <c r="HE69" s="298"/>
      <c r="HF69" s="298"/>
      <c r="HG69" s="298"/>
      <c r="HH69" s="298"/>
      <c r="HI69" s="295"/>
      <c r="HJ69" s="296"/>
      <c r="HK69" s="297"/>
      <c r="HL69" s="298"/>
      <c r="HM69" s="298"/>
      <c r="HN69" s="298"/>
      <c r="HO69" s="298"/>
      <c r="HP69" s="298"/>
      <c r="HQ69" s="295"/>
      <c r="HR69" s="296"/>
      <c r="HS69" s="297"/>
      <c r="HT69" s="298"/>
      <c r="HU69" s="298"/>
      <c r="HV69" s="298"/>
      <c r="HW69" s="298"/>
      <c r="HX69" s="298"/>
      <c r="HY69" s="295"/>
      <c r="HZ69" s="296"/>
      <c r="IA69" s="297"/>
      <c r="IB69" s="298"/>
      <c r="IC69" s="298"/>
      <c r="ID69" s="298"/>
      <c r="IE69" s="298"/>
      <c r="IF69" s="298"/>
      <c r="IG69" s="295"/>
      <c r="IH69" s="296"/>
      <c r="II69" s="297"/>
      <c r="IJ69" s="298"/>
      <c r="IK69" s="298"/>
      <c r="IL69" s="298"/>
      <c r="IM69" s="298"/>
      <c r="IN69" s="298"/>
      <c r="IO69" s="295"/>
      <c r="IP69" s="296"/>
      <c r="IQ69" s="297"/>
      <c r="IR69" s="298"/>
      <c r="IS69" s="298"/>
      <c r="IT69" s="298"/>
      <c r="IU69" s="298"/>
      <c r="IV69" s="298"/>
    </row>
    <row r="70" spans="1:256" ht="12.75">
      <c r="A70" s="104">
        <v>39328</v>
      </c>
      <c r="B70" s="105" t="s">
        <v>335</v>
      </c>
      <c r="C70" s="108" t="s">
        <v>336</v>
      </c>
      <c r="D70" s="107">
        <v>1600</v>
      </c>
      <c r="E70" s="107">
        <v>5000</v>
      </c>
      <c r="F70" s="107">
        <v>0.3</v>
      </c>
      <c r="G70" s="107" t="s">
        <v>662</v>
      </c>
      <c r="H70" s="107" t="s">
        <v>662</v>
      </c>
      <c r="I70" s="295"/>
      <c r="J70" s="296"/>
      <c r="K70" s="297"/>
      <c r="L70" s="298"/>
      <c r="M70" s="298"/>
      <c r="N70" s="298"/>
      <c r="O70" s="298"/>
      <c r="P70" s="298"/>
      <c r="Q70" s="295"/>
      <c r="R70" s="296"/>
      <c r="S70" s="297"/>
      <c r="T70" s="298"/>
      <c r="U70" s="298"/>
      <c r="V70" s="298"/>
      <c r="W70" s="298"/>
      <c r="X70" s="298"/>
      <c r="Y70" s="295"/>
      <c r="Z70" s="296"/>
      <c r="AA70" s="297"/>
      <c r="AB70" s="298"/>
      <c r="AC70" s="298"/>
      <c r="AD70" s="298"/>
      <c r="AE70" s="298"/>
      <c r="AF70" s="298"/>
      <c r="AG70" s="295"/>
      <c r="AH70" s="296"/>
      <c r="AI70" s="297"/>
      <c r="AJ70" s="298"/>
      <c r="AK70" s="298"/>
      <c r="AL70" s="298"/>
      <c r="AM70" s="298"/>
      <c r="AN70" s="298"/>
      <c r="AO70" s="295"/>
      <c r="AP70" s="296"/>
      <c r="AQ70" s="297"/>
      <c r="AR70" s="298"/>
      <c r="AS70" s="298"/>
      <c r="AT70" s="298"/>
      <c r="AU70" s="298"/>
      <c r="AV70" s="298"/>
      <c r="AW70" s="295"/>
      <c r="AX70" s="296"/>
      <c r="AY70" s="297"/>
      <c r="AZ70" s="298"/>
      <c r="BA70" s="298"/>
      <c r="BB70" s="298"/>
      <c r="BC70" s="298"/>
      <c r="BD70" s="298"/>
      <c r="BE70" s="295"/>
      <c r="BF70" s="296"/>
      <c r="BG70" s="297"/>
      <c r="BH70" s="298"/>
      <c r="BI70" s="298"/>
      <c r="BJ70" s="298"/>
      <c r="BK70" s="298"/>
      <c r="BL70" s="298"/>
      <c r="BM70" s="295"/>
      <c r="BN70" s="296"/>
      <c r="BO70" s="297"/>
      <c r="BP70" s="298"/>
      <c r="BQ70" s="298"/>
      <c r="BR70" s="298"/>
      <c r="BS70" s="298"/>
      <c r="BT70" s="298"/>
      <c r="BU70" s="295"/>
      <c r="BV70" s="296"/>
      <c r="BW70" s="297"/>
      <c r="BX70" s="298"/>
      <c r="BY70" s="298"/>
      <c r="BZ70" s="298"/>
      <c r="CA70" s="298"/>
      <c r="CB70" s="298"/>
      <c r="CC70" s="295"/>
      <c r="CD70" s="296"/>
      <c r="CE70" s="297"/>
      <c r="CF70" s="298"/>
      <c r="CG70" s="298"/>
      <c r="CH70" s="298"/>
      <c r="CI70" s="298"/>
      <c r="CJ70" s="298"/>
      <c r="CK70" s="295"/>
      <c r="CL70" s="296"/>
      <c r="CM70" s="297"/>
      <c r="CN70" s="298"/>
      <c r="CO70" s="298"/>
      <c r="CP70" s="298"/>
      <c r="CQ70" s="298"/>
      <c r="CR70" s="298"/>
      <c r="CS70" s="295"/>
      <c r="CT70" s="296"/>
      <c r="CU70" s="297"/>
      <c r="CV70" s="298"/>
      <c r="CW70" s="298"/>
      <c r="CX70" s="298"/>
      <c r="CY70" s="298"/>
      <c r="CZ70" s="298"/>
      <c r="DA70" s="295"/>
      <c r="DB70" s="296"/>
      <c r="DC70" s="297"/>
      <c r="DD70" s="298"/>
      <c r="DE70" s="298"/>
      <c r="DF70" s="298"/>
      <c r="DG70" s="298"/>
      <c r="DH70" s="298"/>
      <c r="DI70" s="295"/>
      <c r="DJ70" s="296"/>
      <c r="DK70" s="297"/>
      <c r="DL70" s="298"/>
      <c r="DM70" s="298"/>
      <c r="DN70" s="298"/>
      <c r="DO70" s="298"/>
      <c r="DP70" s="298"/>
      <c r="DQ70" s="295"/>
      <c r="DR70" s="296"/>
      <c r="DS70" s="297"/>
      <c r="DT70" s="298"/>
      <c r="DU70" s="298"/>
      <c r="DV70" s="298"/>
      <c r="DW70" s="298"/>
      <c r="DX70" s="298"/>
      <c r="DY70" s="295"/>
      <c r="DZ70" s="296"/>
      <c r="EA70" s="297"/>
      <c r="EB70" s="298"/>
      <c r="EC70" s="298"/>
      <c r="ED70" s="298"/>
      <c r="EE70" s="298"/>
      <c r="EF70" s="298"/>
      <c r="EG70" s="295"/>
      <c r="EH70" s="296"/>
      <c r="EI70" s="297"/>
      <c r="EJ70" s="298"/>
      <c r="EK70" s="298"/>
      <c r="EL70" s="298"/>
      <c r="EM70" s="298"/>
      <c r="EN70" s="298"/>
      <c r="EO70" s="295"/>
      <c r="EP70" s="296"/>
      <c r="EQ70" s="297"/>
      <c r="ER70" s="298"/>
      <c r="ES70" s="298"/>
      <c r="ET70" s="298"/>
      <c r="EU70" s="298"/>
      <c r="EV70" s="298"/>
      <c r="EW70" s="295"/>
      <c r="EX70" s="296"/>
      <c r="EY70" s="297"/>
      <c r="EZ70" s="298"/>
      <c r="FA70" s="298"/>
      <c r="FB70" s="298"/>
      <c r="FC70" s="298"/>
      <c r="FD70" s="298"/>
      <c r="FE70" s="295"/>
      <c r="FF70" s="296"/>
      <c r="FG70" s="297"/>
      <c r="FH70" s="298"/>
      <c r="FI70" s="298"/>
      <c r="FJ70" s="298"/>
      <c r="FK70" s="298"/>
      <c r="FL70" s="298"/>
      <c r="FM70" s="295"/>
      <c r="FN70" s="296"/>
      <c r="FO70" s="297"/>
      <c r="FP70" s="298"/>
      <c r="FQ70" s="298"/>
      <c r="FR70" s="298"/>
      <c r="FS70" s="298"/>
      <c r="FT70" s="298"/>
      <c r="FU70" s="295"/>
      <c r="FV70" s="296"/>
      <c r="FW70" s="297"/>
      <c r="FX70" s="298"/>
      <c r="FY70" s="298"/>
      <c r="FZ70" s="298"/>
      <c r="GA70" s="298"/>
      <c r="GB70" s="298"/>
      <c r="GC70" s="295"/>
      <c r="GD70" s="296"/>
      <c r="GE70" s="297"/>
      <c r="GF70" s="298"/>
      <c r="GG70" s="298"/>
      <c r="GH70" s="298"/>
      <c r="GI70" s="298"/>
      <c r="GJ70" s="298"/>
      <c r="GK70" s="295"/>
      <c r="GL70" s="296"/>
      <c r="GM70" s="297"/>
      <c r="GN70" s="298"/>
      <c r="GO70" s="298"/>
      <c r="GP70" s="298"/>
      <c r="GQ70" s="298"/>
      <c r="GR70" s="298"/>
      <c r="GS70" s="295"/>
      <c r="GT70" s="296"/>
      <c r="GU70" s="297"/>
      <c r="GV70" s="298"/>
      <c r="GW70" s="298"/>
      <c r="GX70" s="298"/>
      <c r="GY70" s="298"/>
      <c r="GZ70" s="298"/>
      <c r="HA70" s="295"/>
      <c r="HB70" s="296"/>
      <c r="HC70" s="297"/>
      <c r="HD70" s="298"/>
      <c r="HE70" s="298"/>
      <c r="HF70" s="298"/>
      <c r="HG70" s="298"/>
      <c r="HH70" s="298"/>
      <c r="HI70" s="295"/>
      <c r="HJ70" s="296"/>
      <c r="HK70" s="297"/>
      <c r="HL70" s="298"/>
      <c r="HM70" s="298"/>
      <c r="HN70" s="298"/>
      <c r="HO70" s="298"/>
      <c r="HP70" s="298"/>
      <c r="HQ70" s="295"/>
      <c r="HR70" s="296"/>
      <c r="HS70" s="297"/>
      <c r="HT70" s="298"/>
      <c r="HU70" s="298"/>
      <c r="HV70" s="298"/>
      <c r="HW70" s="298"/>
      <c r="HX70" s="298"/>
      <c r="HY70" s="295"/>
      <c r="HZ70" s="296"/>
      <c r="IA70" s="297"/>
      <c r="IB70" s="298"/>
      <c r="IC70" s="298"/>
      <c r="ID70" s="298"/>
      <c r="IE70" s="298"/>
      <c r="IF70" s="298"/>
      <c r="IG70" s="295"/>
      <c r="IH70" s="296"/>
      <c r="II70" s="297"/>
      <c r="IJ70" s="298"/>
      <c r="IK70" s="298"/>
      <c r="IL70" s="298"/>
      <c r="IM70" s="298"/>
      <c r="IN70" s="298"/>
      <c r="IO70" s="295"/>
      <c r="IP70" s="296"/>
      <c r="IQ70" s="297"/>
      <c r="IR70" s="298"/>
      <c r="IS70" s="298"/>
      <c r="IT70" s="298"/>
      <c r="IU70" s="298"/>
      <c r="IV70" s="298"/>
    </row>
    <row r="71" spans="1:256" ht="12.75">
      <c r="A71" s="104">
        <v>39345</v>
      </c>
      <c r="B71" s="105" t="s">
        <v>337</v>
      </c>
      <c r="C71" s="108" t="s">
        <v>338</v>
      </c>
      <c r="D71" s="107" t="s">
        <v>662</v>
      </c>
      <c r="E71" s="107" t="s">
        <v>662</v>
      </c>
      <c r="F71" s="107">
        <v>0.3</v>
      </c>
      <c r="G71" s="107" t="s">
        <v>662</v>
      </c>
      <c r="H71" s="107" t="s">
        <v>662</v>
      </c>
      <c r="I71" s="295"/>
      <c r="J71" s="296"/>
      <c r="K71" s="297"/>
      <c r="L71" s="298"/>
      <c r="M71" s="298"/>
      <c r="N71" s="298"/>
      <c r="O71" s="298"/>
      <c r="P71" s="298"/>
      <c r="Q71" s="295"/>
      <c r="R71" s="296"/>
      <c r="S71" s="297"/>
      <c r="T71" s="298"/>
      <c r="U71" s="298"/>
      <c r="V71" s="298"/>
      <c r="W71" s="298"/>
      <c r="X71" s="298"/>
      <c r="Y71" s="295"/>
      <c r="Z71" s="296"/>
      <c r="AA71" s="297"/>
      <c r="AB71" s="298"/>
      <c r="AC71" s="298"/>
      <c r="AD71" s="298"/>
      <c r="AE71" s="298"/>
      <c r="AF71" s="298"/>
      <c r="AG71" s="295"/>
      <c r="AH71" s="296"/>
      <c r="AI71" s="297"/>
      <c r="AJ71" s="298"/>
      <c r="AK71" s="298"/>
      <c r="AL71" s="298"/>
      <c r="AM71" s="298"/>
      <c r="AN71" s="298"/>
      <c r="AO71" s="295"/>
      <c r="AP71" s="296"/>
      <c r="AQ71" s="297"/>
      <c r="AR71" s="298"/>
      <c r="AS71" s="298"/>
      <c r="AT71" s="298"/>
      <c r="AU71" s="298"/>
      <c r="AV71" s="298"/>
      <c r="AW71" s="295"/>
      <c r="AX71" s="296"/>
      <c r="AY71" s="297"/>
      <c r="AZ71" s="298"/>
      <c r="BA71" s="298"/>
      <c r="BB71" s="298"/>
      <c r="BC71" s="298"/>
      <c r="BD71" s="298"/>
      <c r="BE71" s="295"/>
      <c r="BF71" s="296"/>
      <c r="BG71" s="297"/>
      <c r="BH71" s="298"/>
      <c r="BI71" s="298"/>
      <c r="BJ71" s="298"/>
      <c r="BK71" s="298"/>
      <c r="BL71" s="298"/>
      <c r="BM71" s="295"/>
      <c r="BN71" s="296"/>
      <c r="BO71" s="297"/>
      <c r="BP71" s="298"/>
      <c r="BQ71" s="298"/>
      <c r="BR71" s="298"/>
      <c r="BS71" s="298"/>
      <c r="BT71" s="298"/>
      <c r="BU71" s="295"/>
      <c r="BV71" s="296"/>
      <c r="BW71" s="297"/>
      <c r="BX71" s="298"/>
      <c r="BY71" s="298"/>
      <c r="BZ71" s="298"/>
      <c r="CA71" s="298"/>
      <c r="CB71" s="298"/>
      <c r="CC71" s="295"/>
      <c r="CD71" s="296"/>
      <c r="CE71" s="297"/>
      <c r="CF71" s="298"/>
      <c r="CG71" s="298"/>
      <c r="CH71" s="298"/>
      <c r="CI71" s="298"/>
      <c r="CJ71" s="298"/>
      <c r="CK71" s="295"/>
      <c r="CL71" s="296"/>
      <c r="CM71" s="297"/>
      <c r="CN71" s="298"/>
      <c r="CO71" s="298"/>
      <c r="CP71" s="298"/>
      <c r="CQ71" s="298"/>
      <c r="CR71" s="298"/>
      <c r="CS71" s="295"/>
      <c r="CT71" s="296"/>
      <c r="CU71" s="297"/>
      <c r="CV71" s="298"/>
      <c r="CW71" s="298"/>
      <c r="CX71" s="298"/>
      <c r="CY71" s="298"/>
      <c r="CZ71" s="298"/>
      <c r="DA71" s="295"/>
      <c r="DB71" s="296"/>
      <c r="DC71" s="297"/>
      <c r="DD71" s="298"/>
      <c r="DE71" s="298"/>
      <c r="DF71" s="298"/>
      <c r="DG71" s="298"/>
      <c r="DH71" s="298"/>
      <c r="DI71" s="295"/>
      <c r="DJ71" s="296"/>
      <c r="DK71" s="297"/>
      <c r="DL71" s="298"/>
      <c r="DM71" s="298"/>
      <c r="DN71" s="298"/>
      <c r="DO71" s="298"/>
      <c r="DP71" s="298"/>
      <c r="DQ71" s="295"/>
      <c r="DR71" s="296"/>
      <c r="DS71" s="297"/>
      <c r="DT71" s="298"/>
      <c r="DU71" s="298"/>
      <c r="DV71" s="298"/>
      <c r="DW71" s="298"/>
      <c r="DX71" s="298"/>
      <c r="DY71" s="295"/>
      <c r="DZ71" s="296"/>
      <c r="EA71" s="297"/>
      <c r="EB71" s="298"/>
      <c r="EC71" s="298"/>
      <c r="ED71" s="298"/>
      <c r="EE71" s="298"/>
      <c r="EF71" s="298"/>
      <c r="EG71" s="295"/>
      <c r="EH71" s="296"/>
      <c r="EI71" s="297"/>
      <c r="EJ71" s="298"/>
      <c r="EK71" s="298"/>
      <c r="EL71" s="298"/>
      <c r="EM71" s="298"/>
      <c r="EN71" s="298"/>
      <c r="EO71" s="295"/>
      <c r="EP71" s="296"/>
      <c r="EQ71" s="297"/>
      <c r="ER71" s="298"/>
      <c r="ES71" s="298"/>
      <c r="ET71" s="298"/>
      <c r="EU71" s="298"/>
      <c r="EV71" s="298"/>
      <c r="EW71" s="295"/>
      <c r="EX71" s="296"/>
      <c r="EY71" s="297"/>
      <c r="EZ71" s="298"/>
      <c r="FA71" s="298"/>
      <c r="FB71" s="298"/>
      <c r="FC71" s="298"/>
      <c r="FD71" s="298"/>
      <c r="FE71" s="295"/>
      <c r="FF71" s="296"/>
      <c r="FG71" s="297"/>
      <c r="FH71" s="298"/>
      <c r="FI71" s="298"/>
      <c r="FJ71" s="298"/>
      <c r="FK71" s="298"/>
      <c r="FL71" s="298"/>
      <c r="FM71" s="295"/>
      <c r="FN71" s="296"/>
      <c r="FO71" s="297"/>
      <c r="FP71" s="298"/>
      <c r="FQ71" s="298"/>
      <c r="FR71" s="298"/>
      <c r="FS71" s="298"/>
      <c r="FT71" s="298"/>
      <c r="FU71" s="295"/>
      <c r="FV71" s="296"/>
      <c r="FW71" s="297"/>
      <c r="FX71" s="298"/>
      <c r="FY71" s="298"/>
      <c r="FZ71" s="298"/>
      <c r="GA71" s="298"/>
      <c r="GB71" s="298"/>
      <c r="GC71" s="295"/>
      <c r="GD71" s="296"/>
      <c r="GE71" s="297"/>
      <c r="GF71" s="298"/>
      <c r="GG71" s="298"/>
      <c r="GH71" s="298"/>
      <c r="GI71" s="298"/>
      <c r="GJ71" s="298"/>
      <c r="GK71" s="295"/>
      <c r="GL71" s="296"/>
      <c r="GM71" s="297"/>
      <c r="GN71" s="298"/>
      <c r="GO71" s="298"/>
      <c r="GP71" s="298"/>
      <c r="GQ71" s="298"/>
      <c r="GR71" s="298"/>
      <c r="GS71" s="295"/>
      <c r="GT71" s="296"/>
      <c r="GU71" s="297"/>
      <c r="GV71" s="298"/>
      <c r="GW71" s="298"/>
      <c r="GX71" s="298"/>
      <c r="GY71" s="298"/>
      <c r="GZ71" s="298"/>
      <c r="HA71" s="295"/>
      <c r="HB71" s="296"/>
      <c r="HC71" s="297"/>
      <c r="HD71" s="298"/>
      <c r="HE71" s="298"/>
      <c r="HF71" s="298"/>
      <c r="HG71" s="298"/>
      <c r="HH71" s="298"/>
      <c r="HI71" s="295"/>
      <c r="HJ71" s="296"/>
      <c r="HK71" s="297"/>
      <c r="HL71" s="298"/>
      <c r="HM71" s="298"/>
      <c r="HN71" s="298"/>
      <c r="HO71" s="298"/>
      <c r="HP71" s="298"/>
      <c r="HQ71" s="295"/>
      <c r="HR71" s="296"/>
      <c r="HS71" s="297"/>
      <c r="HT71" s="298"/>
      <c r="HU71" s="298"/>
      <c r="HV71" s="298"/>
      <c r="HW71" s="298"/>
      <c r="HX71" s="298"/>
      <c r="HY71" s="295"/>
      <c r="HZ71" s="296"/>
      <c r="IA71" s="297"/>
      <c r="IB71" s="298"/>
      <c r="IC71" s="298"/>
      <c r="ID71" s="298"/>
      <c r="IE71" s="298"/>
      <c r="IF71" s="298"/>
      <c r="IG71" s="295"/>
      <c r="IH71" s="296"/>
      <c r="II71" s="297"/>
      <c r="IJ71" s="298"/>
      <c r="IK71" s="298"/>
      <c r="IL71" s="298"/>
      <c r="IM71" s="298"/>
      <c r="IN71" s="298"/>
      <c r="IO71" s="295"/>
      <c r="IP71" s="296"/>
      <c r="IQ71" s="297"/>
      <c r="IR71" s="298"/>
      <c r="IS71" s="298"/>
      <c r="IT71" s="298"/>
      <c r="IU71" s="298"/>
      <c r="IV71" s="298"/>
    </row>
    <row r="72" spans="1:256" ht="12.75">
      <c r="A72" s="104">
        <v>39356</v>
      </c>
      <c r="B72" s="105" t="s">
        <v>339</v>
      </c>
      <c r="C72" s="105" t="s">
        <v>340</v>
      </c>
      <c r="D72" s="107">
        <v>20000</v>
      </c>
      <c r="E72" s="107" t="s">
        <v>662</v>
      </c>
      <c r="F72" s="107">
        <v>0.1</v>
      </c>
      <c r="G72" s="107" t="s">
        <v>662</v>
      </c>
      <c r="H72" s="107" t="s">
        <v>662</v>
      </c>
      <c r="I72" s="295"/>
      <c r="J72" s="296"/>
      <c r="K72" s="297"/>
      <c r="L72" s="298"/>
      <c r="M72" s="298"/>
      <c r="N72" s="298"/>
      <c r="O72" s="298"/>
      <c r="P72" s="298"/>
      <c r="Q72" s="295"/>
      <c r="R72" s="296"/>
      <c r="S72" s="297"/>
      <c r="T72" s="298"/>
      <c r="U72" s="298"/>
      <c r="V72" s="298"/>
      <c r="W72" s="298"/>
      <c r="X72" s="298"/>
      <c r="Y72" s="295"/>
      <c r="Z72" s="296"/>
      <c r="AA72" s="297"/>
      <c r="AB72" s="298"/>
      <c r="AC72" s="298"/>
      <c r="AD72" s="298"/>
      <c r="AE72" s="298"/>
      <c r="AF72" s="298"/>
      <c r="AG72" s="295"/>
      <c r="AH72" s="296"/>
      <c r="AI72" s="297"/>
      <c r="AJ72" s="298"/>
      <c r="AK72" s="298"/>
      <c r="AL72" s="298"/>
      <c r="AM72" s="298"/>
      <c r="AN72" s="298"/>
      <c r="AO72" s="295"/>
      <c r="AP72" s="296"/>
      <c r="AQ72" s="297"/>
      <c r="AR72" s="298"/>
      <c r="AS72" s="298"/>
      <c r="AT72" s="298"/>
      <c r="AU72" s="298"/>
      <c r="AV72" s="298"/>
      <c r="AW72" s="295"/>
      <c r="AX72" s="296"/>
      <c r="AY72" s="297"/>
      <c r="AZ72" s="298"/>
      <c r="BA72" s="298"/>
      <c r="BB72" s="298"/>
      <c r="BC72" s="298"/>
      <c r="BD72" s="298"/>
      <c r="BE72" s="295"/>
      <c r="BF72" s="296"/>
      <c r="BG72" s="297"/>
      <c r="BH72" s="298"/>
      <c r="BI72" s="298"/>
      <c r="BJ72" s="298"/>
      <c r="BK72" s="298"/>
      <c r="BL72" s="298"/>
      <c r="BM72" s="295"/>
      <c r="BN72" s="296"/>
      <c r="BO72" s="297"/>
      <c r="BP72" s="298"/>
      <c r="BQ72" s="298"/>
      <c r="BR72" s="298"/>
      <c r="BS72" s="298"/>
      <c r="BT72" s="298"/>
      <c r="BU72" s="295"/>
      <c r="BV72" s="296"/>
      <c r="BW72" s="297"/>
      <c r="BX72" s="298"/>
      <c r="BY72" s="298"/>
      <c r="BZ72" s="298"/>
      <c r="CA72" s="298"/>
      <c r="CB72" s="298"/>
      <c r="CC72" s="295"/>
      <c r="CD72" s="296"/>
      <c r="CE72" s="297"/>
      <c r="CF72" s="298"/>
      <c r="CG72" s="298"/>
      <c r="CH72" s="298"/>
      <c r="CI72" s="298"/>
      <c r="CJ72" s="298"/>
      <c r="CK72" s="295"/>
      <c r="CL72" s="296"/>
      <c r="CM72" s="297"/>
      <c r="CN72" s="298"/>
      <c r="CO72" s="298"/>
      <c r="CP72" s="298"/>
      <c r="CQ72" s="298"/>
      <c r="CR72" s="298"/>
      <c r="CS72" s="295"/>
      <c r="CT72" s="296"/>
      <c r="CU72" s="297"/>
      <c r="CV72" s="298"/>
      <c r="CW72" s="298"/>
      <c r="CX72" s="298"/>
      <c r="CY72" s="298"/>
      <c r="CZ72" s="298"/>
      <c r="DA72" s="295"/>
      <c r="DB72" s="296"/>
      <c r="DC72" s="297"/>
      <c r="DD72" s="298"/>
      <c r="DE72" s="298"/>
      <c r="DF72" s="298"/>
      <c r="DG72" s="298"/>
      <c r="DH72" s="298"/>
      <c r="DI72" s="295"/>
      <c r="DJ72" s="296"/>
      <c r="DK72" s="297"/>
      <c r="DL72" s="298"/>
      <c r="DM72" s="298"/>
      <c r="DN72" s="298"/>
      <c r="DO72" s="298"/>
      <c r="DP72" s="298"/>
      <c r="DQ72" s="295"/>
      <c r="DR72" s="296"/>
      <c r="DS72" s="297"/>
      <c r="DT72" s="298"/>
      <c r="DU72" s="298"/>
      <c r="DV72" s="298"/>
      <c r="DW72" s="298"/>
      <c r="DX72" s="298"/>
      <c r="DY72" s="295"/>
      <c r="DZ72" s="296"/>
      <c r="EA72" s="297"/>
      <c r="EB72" s="298"/>
      <c r="EC72" s="298"/>
      <c r="ED72" s="298"/>
      <c r="EE72" s="298"/>
      <c r="EF72" s="298"/>
      <c r="EG72" s="295"/>
      <c r="EH72" s="296"/>
      <c r="EI72" s="297"/>
      <c r="EJ72" s="298"/>
      <c r="EK72" s="298"/>
      <c r="EL72" s="298"/>
      <c r="EM72" s="298"/>
      <c r="EN72" s="298"/>
      <c r="EO72" s="295"/>
      <c r="EP72" s="296"/>
      <c r="EQ72" s="297"/>
      <c r="ER72" s="298"/>
      <c r="ES72" s="298"/>
      <c r="ET72" s="298"/>
      <c r="EU72" s="298"/>
      <c r="EV72" s="298"/>
      <c r="EW72" s="295"/>
      <c r="EX72" s="296"/>
      <c r="EY72" s="297"/>
      <c r="EZ72" s="298"/>
      <c r="FA72" s="298"/>
      <c r="FB72" s="298"/>
      <c r="FC72" s="298"/>
      <c r="FD72" s="298"/>
      <c r="FE72" s="295"/>
      <c r="FF72" s="296"/>
      <c r="FG72" s="297"/>
      <c r="FH72" s="298"/>
      <c r="FI72" s="298"/>
      <c r="FJ72" s="298"/>
      <c r="FK72" s="298"/>
      <c r="FL72" s="298"/>
      <c r="FM72" s="295"/>
      <c r="FN72" s="296"/>
      <c r="FO72" s="297"/>
      <c r="FP72" s="298"/>
      <c r="FQ72" s="298"/>
      <c r="FR72" s="298"/>
      <c r="FS72" s="298"/>
      <c r="FT72" s="298"/>
      <c r="FU72" s="295"/>
      <c r="FV72" s="296"/>
      <c r="FW72" s="297"/>
      <c r="FX72" s="298"/>
      <c r="FY72" s="298"/>
      <c r="FZ72" s="298"/>
      <c r="GA72" s="298"/>
      <c r="GB72" s="298"/>
      <c r="GC72" s="295"/>
      <c r="GD72" s="296"/>
      <c r="GE72" s="297"/>
      <c r="GF72" s="298"/>
      <c r="GG72" s="298"/>
      <c r="GH72" s="298"/>
      <c r="GI72" s="298"/>
      <c r="GJ72" s="298"/>
      <c r="GK72" s="295"/>
      <c r="GL72" s="296"/>
      <c r="GM72" s="297"/>
      <c r="GN72" s="298"/>
      <c r="GO72" s="298"/>
      <c r="GP72" s="298"/>
      <c r="GQ72" s="298"/>
      <c r="GR72" s="298"/>
      <c r="GS72" s="295"/>
      <c r="GT72" s="296"/>
      <c r="GU72" s="297"/>
      <c r="GV72" s="298"/>
      <c r="GW72" s="298"/>
      <c r="GX72" s="298"/>
      <c r="GY72" s="298"/>
      <c r="GZ72" s="298"/>
      <c r="HA72" s="295"/>
      <c r="HB72" s="296"/>
      <c r="HC72" s="297"/>
      <c r="HD72" s="298"/>
      <c r="HE72" s="298"/>
      <c r="HF72" s="298"/>
      <c r="HG72" s="298"/>
      <c r="HH72" s="298"/>
      <c r="HI72" s="295"/>
      <c r="HJ72" s="296"/>
      <c r="HK72" s="297"/>
      <c r="HL72" s="298"/>
      <c r="HM72" s="298"/>
      <c r="HN72" s="298"/>
      <c r="HO72" s="298"/>
      <c r="HP72" s="298"/>
      <c r="HQ72" s="295"/>
      <c r="HR72" s="296"/>
      <c r="HS72" s="297"/>
      <c r="HT72" s="298"/>
      <c r="HU72" s="298"/>
      <c r="HV72" s="298"/>
      <c r="HW72" s="298"/>
      <c r="HX72" s="298"/>
      <c r="HY72" s="295"/>
      <c r="HZ72" s="296"/>
      <c r="IA72" s="297"/>
      <c r="IB72" s="298"/>
      <c r="IC72" s="298"/>
      <c r="ID72" s="298"/>
      <c r="IE72" s="298"/>
      <c r="IF72" s="298"/>
      <c r="IG72" s="295"/>
      <c r="IH72" s="296"/>
      <c r="II72" s="297"/>
      <c r="IJ72" s="298"/>
      <c r="IK72" s="298"/>
      <c r="IL72" s="298"/>
      <c r="IM72" s="298"/>
      <c r="IN72" s="298"/>
      <c r="IO72" s="295"/>
      <c r="IP72" s="296"/>
      <c r="IQ72" s="297"/>
      <c r="IR72" s="298"/>
      <c r="IS72" s="298"/>
      <c r="IT72" s="298"/>
      <c r="IU72" s="298"/>
      <c r="IV72" s="298"/>
    </row>
    <row r="73" spans="1:256" ht="12.75">
      <c r="A73" s="104">
        <v>39356</v>
      </c>
      <c r="B73" s="105" t="s">
        <v>339</v>
      </c>
      <c r="C73" s="105" t="s">
        <v>341</v>
      </c>
      <c r="D73" s="107">
        <v>20000</v>
      </c>
      <c r="E73" s="107" t="s">
        <v>662</v>
      </c>
      <c r="F73" s="107">
        <v>0.1</v>
      </c>
      <c r="G73" s="107" t="s">
        <v>662</v>
      </c>
      <c r="H73" s="107" t="s">
        <v>662</v>
      </c>
      <c r="I73" s="295"/>
      <c r="J73" s="296"/>
      <c r="K73" s="297"/>
      <c r="L73" s="298"/>
      <c r="M73" s="298"/>
      <c r="N73" s="298"/>
      <c r="O73" s="298"/>
      <c r="P73" s="298"/>
      <c r="Q73" s="295"/>
      <c r="R73" s="296"/>
      <c r="S73" s="297"/>
      <c r="T73" s="298"/>
      <c r="U73" s="298"/>
      <c r="V73" s="298"/>
      <c r="W73" s="298"/>
      <c r="X73" s="298"/>
      <c r="Y73" s="295"/>
      <c r="Z73" s="296"/>
      <c r="AA73" s="297"/>
      <c r="AB73" s="298"/>
      <c r="AC73" s="298"/>
      <c r="AD73" s="298"/>
      <c r="AE73" s="298"/>
      <c r="AF73" s="298"/>
      <c r="AG73" s="295"/>
      <c r="AH73" s="296"/>
      <c r="AI73" s="297"/>
      <c r="AJ73" s="298"/>
      <c r="AK73" s="298"/>
      <c r="AL73" s="298"/>
      <c r="AM73" s="298"/>
      <c r="AN73" s="298"/>
      <c r="AO73" s="295"/>
      <c r="AP73" s="296"/>
      <c r="AQ73" s="297"/>
      <c r="AR73" s="298"/>
      <c r="AS73" s="298"/>
      <c r="AT73" s="298"/>
      <c r="AU73" s="298"/>
      <c r="AV73" s="298"/>
      <c r="AW73" s="295"/>
      <c r="AX73" s="296"/>
      <c r="AY73" s="297"/>
      <c r="AZ73" s="298"/>
      <c r="BA73" s="298"/>
      <c r="BB73" s="298"/>
      <c r="BC73" s="298"/>
      <c r="BD73" s="298"/>
      <c r="BE73" s="295"/>
      <c r="BF73" s="296"/>
      <c r="BG73" s="297"/>
      <c r="BH73" s="298"/>
      <c r="BI73" s="298"/>
      <c r="BJ73" s="298"/>
      <c r="BK73" s="298"/>
      <c r="BL73" s="298"/>
      <c r="BM73" s="295"/>
      <c r="BN73" s="296"/>
      <c r="BO73" s="297"/>
      <c r="BP73" s="298"/>
      <c r="BQ73" s="298"/>
      <c r="BR73" s="298"/>
      <c r="BS73" s="298"/>
      <c r="BT73" s="298"/>
      <c r="BU73" s="295"/>
      <c r="BV73" s="296"/>
      <c r="BW73" s="297"/>
      <c r="BX73" s="298"/>
      <c r="BY73" s="298"/>
      <c r="BZ73" s="298"/>
      <c r="CA73" s="298"/>
      <c r="CB73" s="298"/>
      <c r="CC73" s="295"/>
      <c r="CD73" s="296"/>
      <c r="CE73" s="297"/>
      <c r="CF73" s="298"/>
      <c r="CG73" s="298"/>
      <c r="CH73" s="298"/>
      <c r="CI73" s="298"/>
      <c r="CJ73" s="298"/>
      <c r="CK73" s="295"/>
      <c r="CL73" s="296"/>
      <c r="CM73" s="297"/>
      <c r="CN73" s="298"/>
      <c r="CO73" s="298"/>
      <c r="CP73" s="298"/>
      <c r="CQ73" s="298"/>
      <c r="CR73" s="298"/>
      <c r="CS73" s="295"/>
      <c r="CT73" s="296"/>
      <c r="CU73" s="297"/>
      <c r="CV73" s="298"/>
      <c r="CW73" s="298"/>
      <c r="CX73" s="298"/>
      <c r="CY73" s="298"/>
      <c r="CZ73" s="298"/>
      <c r="DA73" s="295"/>
      <c r="DB73" s="296"/>
      <c r="DC73" s="297"/>
      <c r="DD73" s="298"/>
      <c r="DE73" s="298"/>
      <c r="DF73" s="298"/>
      <c r="DG73" s="298"/>
      <c r="DH73" s="298"/>
      <c r="DI73" s="295"/>
      <c r="DJ73" s="296"/>
      <c r="DK73" s="297"/>
      <c r="DL73" s="298"/>
      <c r="DM73" s="298"/>
      <c r="DN73" s="298"/>
      <c r="DO73" s="298"/>
      <c r="DP73" s="298"/>
      <c r="DQ73" s="295"/>
      <c r="DR73" s="296"/>
      <c r="DS73" s="297"/>
      <c r="DT73" s="298"/>
      <c r="DU73" s="298"/>
      <c r="DV73" s="298"/>
      <c r="DW73" s="298"/>
      <c r="DX73" s="298"/>
      <c r="DY73" s="295"/>
      <c r="DZ73" s="296"/>
      <c r="EA73" s="297"/>
      <c r="EB73" s="298"/>
      <c r="EC73" s="298"/>
      <c r="ED73" s="298"/>
      <c r="EE73" s="298"/>
      <c r="EF73" s="298"/>
      <c r="EG73" s="295"/>
      <c r="EH73" s="296"/>
      <c r="EI73" s="297"/>
      <c r="EJ73" s="298"/>
      <c r="EK73" s="298"/>
      <c r="EL73" s="298"/>
      <c r="EM73" s="298"/>
      <c r="EN73" s="298"/>
      <c r="EO73" s="295"/>
      <c r="EP73" s="296"/>
      <c r="EQ73" s="297"/>
      <c r="ER73" s="298"/>
      <c r="ES73" s="298"/>
      <c r="ET73" s="298"/>
      <c r="EU73" s="298"/>
      <c r="EV73" s="298"/>
      <c r="EW73" s="295"/>
      <c r="EX73" s="296"/>
      <c r="EY73" s="297"/>
      <c r="EZ73" s="298"/>
      <c r="FA73" s="298"/>
      <c r="FB73" s="298"/>
      <c r="FC73" s="298"/>
      <c r="FD73" s="298"/>
      <c r="FE73" s="295"/>
      <c r="FF73" s="296"/>
      <c r="FG73" s="297"/>
      <c r="FH73" s="298"/>
      <c r="FI73" s="298"/>
      <c r="FJ73" s="298"/>
      <c r="FK73" s="298"/>
      <c r="FL73" s="298"/>
      <c r="FM73" s="295"/>
      <c r="FN73" s="296"/>
      <c r="FO73" s="297"/>
      <c r="FP73" s="298"/>
      <c r="FQ73" s="298"/>
      <c r="FR73" s="298"/>
      <c r="FS73" s="298"/>
      <c r="FT73" s="298"/>
      <c r="FU73" s="295"/>
      <c r="FV73" s="296"/>
      <c r="FW73" s="297"/>
      <c r="FX73" s="298"/>
      <c r="FY73" s="298"/>
      <c r="FZ73" s="298"/>
      <c r="GA73" s="298"/>
      <c r="GB73" s="298"/>
      <c r="GC73" s="295"/>
      <c r="GD73" s="296"/>
      <c r="GE73" s="297"/>
      <c r="GF73" s="298"/>
      <c r="GG73" s="298"/>
      <c r="GH73" s="298"/>
      <c r="GI73" s="298"/>
      <c r="GJ73" s="298"/>
      <c r="GK73" s="295"/>
      <c r="GL73" s="296"/>
      <c r="GM73" s="297"/>
      <c r="GN73" s="298"/>
      <c r="GO73" s="298"/>
      <c r="GP73" s="298"/>
      <c r="GQ73" s="298"/>
      <c r="GR73" s="298"/>
      <c r="GS73" s="295"/>
      <c r="GT73" s="296"/>
      <c r="GU73" s="297"/>
      <c r="GV73" s="298"/>
      <c r="GW73" s="298"/>
      <c r="GX73" s="298"/>
      <c r="GY73" s="298"/>
      <c r="GZ73" s="298"/>
      <c r="HA73" s="295"/>
      <c r="HB73" s="296"/>
      <c r="HC73" s="297"/>
      <c r="HD73" s="298"/>
      <c r="HE73" s="298"/>
      <c r="HF73" s="298"/>
      <c r="HG73" s="298"/>
      <c r="HH73" s="298"/>
      <c r="HI73" s="295"/>
      <c r="HJ73" s="296"/>
      <c r="HK73" s="297"/>
      <c r="HL73" s="298"/>
      <c r="HM73" s="298"/>
      <c r="HN73" s="298"/>
      <c r="HO73" s="298"/>
      <c r="HP73" s="298"/>
      <c r="HQ73" s="295"/>
      <c r="HR73" s="296"/>
      <c r="HS73" s="297"/>
      <c r="HT73" s="298"/>
      <c r="HU73" s="298"/>
      <c r="HV73" s="298"/>
      <c r="HW73" s="298"/>
      <c r="HX73" s="298"/>
      <c r="HY73" s="295"/>
      <c r="HZ73" s="296"/>
      <c r="IA73" s="297"/>
      <c r="IB73" s="298"/>
      <c r="IC73" s="298"/>
      <c r="ID73" s="298"/>
      <c r="IE73" s="298"/>
      <c r="IF73" s="298"/>
      <c r="IG73" s="295"/>
      <c r="IH73" s="296"/>
      <c r="II73" s="297"/>
      <c r="IJ73" s="298"/>
      <c r="IK73" s="298"/>
      <c r="IL73" s="298"/>
      <c r="IM73" s="298"/>
      <c r="IN73" s="298"/>
      <c r="IO73" s="295"/>
      <c r="IP73" s="296"/>
      <c r="IQ73" s="297"/>
      <c r="IR73" s="298"/>
      <c r="IS73" s="298"/>
      <c r="IT73" s="298"/>
      <c r="IU73" s="298"/>
      <c r="IV73" s="298"/>
    </row>
    <row r="74" spans="1:256" ht="12.75">
      <c r="A74" s="104">
        <v>39356</v>
      </c>
      <c r="B74" s="105" t="s">
        <v>339</v>
      </c>
      <c r="C74" s="108" t="s">
        <v>342</v>
      </c>
      <c r="D74" s="107">
        <v>20000</v>
      </c>
      <c r="E74" s="107" t="s">
        <v>662</v>
      </c>
      <c r="F74" s="107">
        <v>0.1</v>
      </c>
      <c r="G74" s="107" t="s">
        <v>662</v>
      </c>
      <c r="H74" s="107" t="s">
        <v>662</v>
      </c>
      <c r="I74" s="295"/>
      <c r="J74" s="296"/>
      <c r="K74" s="297"/>
      <c r="L74" s="298"/>
      <c r="M74" s="298"/>
      <c r="N74" s="298"/>
      <c r="O74" s="298"/>
      <c r="P74" s="298"/>
      <c r="Q74" s="295"/>
      <c r="R74" s="296"/>
      <c r="S74" s="297"/>
      <c r="T74" s="298"/>
      <c r="U74" s="298"/>
      <c r="V74" s="298"/>
      <c r="W74" s="298"/>
      <c r="X74" s="298"/>
      <c r="Y74" s="295"/>
      <c r="Z74" s="296"/>
      <c r="AA74" s="297"/>
      <c r="AB74" s="298"/>
      <c r="AC74" s="298"/>
      <c r="AD74" s="298"/>
      <c r="AE74" s="298"/>
      <c r="AF74" s="298"/>
      <c r="AG74" s="295"/>
      <c r="AH74" s="296"/>
      <c r="AI74" s="297"/>
      <c r="AJ74" s="298"/>
      <c r="AK74" s="298"/>
      <c r="AL74" s="298"/>
      <c r="AM74" s="298"/>
      <c r="AN74" s="298"/>
      <c r="AO74" s="295"/>
      <c r="AP74" s="296"/>
      <c r="AQ74" s="297"/>
      <c r="AR74" s="298"/>
      <c r="AS74" s="298"/>
      <c r="AT74" s="298"/>
      <c r="AU74" s="298"/>
      <c r="AV74" s="298"/>
      <c r="AW74" s="295"/>
      <c r="AX74" s="296"/>
      <c r="AY74" s="297"/>
      <c r="AZ74" s="298"/>
      <c r="BA74" s="298"/>
      <c r="BB74" s="298"/>
      <c r="BC74" s="298"/>
      <c r="BD74" s="298"/>
      <c r="BE74" s="295"/>
      <c r="BF74" s="296"/>
      <c r="BG74" s="297"/>
      <c r="BH74" s="298"/>
      <c r="BI74" s="298"/>
      <c r="BJ74" s="298"/>
      <c r="BK74" s="298"/>
      <c r="BL74" s="298"/>
      <c r="BM74" s="295"/>
      <c r="BN74" s="296"/>
      <c r="BO74" s="297"/>
      <c r="BP74" s="298"/>
      <c r="BQ74" s="298"/>
      <c r="BR74" s="298"/>
      <c r="BS74" s="298"/>
      <c r="BT74" s="298"/>
      <c r="BU74" s="295"/>
      <c r="BV74" s="296"/>
      <c r="BW74" s="297"/>
      <c r="BX74" s="298"/>
      <c r="BY74" s="298"/>
      <c r="BZ74" s="298"/>
      <c r="CA74" s="298"/>
      <c r="CB74" s="298"/>
      <c r="CC74" s="295"/>
      <c r="CD74" s="296"/>
      <c r="CE74" s="297"/>
      <c r="CF74" s="298"/>
      <c r="CG74" s="298"/>
      <c r="CH74" s="298"/>
      <c r="CI74" s="298"/>
      <c r="CJ74" s="298"/>
      <c r="CK74" s="295"/>
      <c r="CL74" s="296"/>
      <c r="CM74" s="297"/>
      <c r="CN74" s="298"/>
      <c r="CO74" s="298"/>
      <c r="CP74" s="298"/>
      <c r="CQ74" s="298"/>
      <c r="CR74" s="298"/>
      <c r="CS74" s="295"/>
      <c r="CT74" s="296"/>
      <c r="CU74" s="297"/>
      <c r="CV74" s="298"/>
      <c r="CW74" s="298"/>
      <c r="CX74" s="298"/>
      <c r="CY74" s="298"/>
      <c r="CZ74" s="298"/>
      <c r="DA74" s="295"/>
      <c r="DB74" s="296"/>
      <c r="DC74" s="297"/>
      <c r="DD74" s="298"/>
      <c r="DE74" s="298"/>
      <c r="DF74" s="298"/>
      <c r="DG74" s="298"/>
      <c r="DH74" s="298"/>
      <c r="DI74" s="295"/>
      <c r="DJ74" s="296"/>
      <c r="DK74" s="297"/>
      <c r="DL74" s="298"/>
      <c r="DM74" s="298"/>
      <c r="DN74" s="298"/>
      <c r="DO74" s="298"/>
      <c r="DP74" s="298"/>
      <c r="DQ74" s="295"/>
      <c r="DR74" s="296"/>
      <c r="DS74" s="297"/>
      <c r="DT74" s="298"/>
      <c r="DU74" s="298"/>
      <c r="DV74" s="298"/>
      <c r="DW74" s="298"/>
      <c r="DX74" s="298"/>
      <c r="DY74" s="295"/>
      <c r="DZ74" s="296"/>
      <c r="EA74" s="297"/>
      <c r="EB74" s="298"/>
      <c r="EC74" s="298"/>
      <c r="ED74" s="298"/>
      <c r="EE74" s="298"/>
      <c r="EF74" s="298"/>
      <c r="EG74" s="295"/>
      <c r="EH74" s="296"/>
      <c r="EI74" s="297"/>
      <c r="EJ74" s="298"/>
      <c r="EK74" s="298"/>
      <c r="EL74" s="298"/>
      <c r="EM74" s="298"/>
      <c r="EN74" s="298"/>
      <c r="EO74" s="295"/>
      <c r="EP74" s="296"/>
      <c r="EQ74" s="297"/>
      <c r="ER74" s="298"/>
      <c r="ES74" s="298"/>
      <c r="ET74" s="298"/>
      <c r="EU74" s="298"/>
      <c r="EV74" s="298"/>
      <c r="EW74" s="295"/>
      <c r="EX74" s="296"/>
      <c r="EY74" s="297"/>
      <c r="EZ74" s="298"/>
      <c r="FA74" s="298"/>
      <c r="FB74" s="298"/>
      <c r="FC74" s="298"/>
      <c r="FD74" s="298"/>
      <c r="FE74" s="295"/>
      <c r="FF74" s="296"/>
      <c r="FG74" s="297"/>
      <c r="FH74" s="298"/>
      <c r="FI74" s="298"/>
      <c r="FJ74" s="298"/>
      <c r="FK74" s="298"/>
      <c r="FL74" s="298"/>
      <c r="FM74" s="295"/>
      <c r="FN74" s="296"/>
      <c r="FO74" s="297"/>
      <c r="FP74" s="298"/>
      <c r="FQ74" s="298"/>
      <c r="FR74" s="298"/>
      <c r="FS74" s="298"/>
      <c r="FT74" s="298"/>
      <c r="FU74" s="295"/>
      <c r="FV74" s="296"/>
      <c r="FW74" s="297"/>
      <c r="FX74" s="298"/>
      <c r="FY74" s="298"/>
      <c r="FZ74" s="298"/>
      <c r="GA74" s="298"/>
      <c r="GB74" s="298"/>
      <c r="GC74" s="295"/>
      <c r="GD74" s="296"/>
      <c r="GE74" s="297"/>
      <c r="GF74" s="298"/>
      <c r="GG74" s="298"/>
      <c r="GH74" s="298"/>
      <c r="GI74" s="298"/>
      <c r="GJ74" s="298"/>
      <c r="GK74" s="295"/>
      <c r="GL74" s="296"/>
      <c r="GM74" s="297"/>
      <c r="GN74" s="298"/>
      <c r="GO74" s="298"/>
      <c r="GP74" s="298"/>
      <c r="GQ74" s="298"/>
      <c r="GR74" s="298"/>
      <c r="GS74" s="295"/>
      <c r="GT74" s="296"/>
      <c r="GU74" s="297"/>
      <c r="GV74" s="298"/>
      <c r="GW74" s="298"/>
      <c r="GX74" s="298"/>
      <c r="GY74" s="298"/>
      <c r="GZ74" s="298"/>
      <c r="HA74" s="295"/>
      <c r="HB74" s="296"/>
      <c r="HC74" s="297"/>
      <c r="HD74" s="298"/>
      <c r="HE74" s="298"/>
      <c r="HF74" s="298"/>
      <c r="HG74" s="298"/>
      <c r="HH74" s="298"/>
      <c r="HI74" s="295"/>
      <c r="HJ74" s="296"/>
      <c r="HK74" s="297"/>
      <c r="HL74" s="298"/>
      <c r="HM74" s="298"/>
      <c r="HN74" s="298"/>
      <c r="HO74" s="298"/>
      <c r="HP74" s="298"/>
      <c r="HQ74" s="295"/>
      <c r="HR74" s="296"/>
      <c r="HS74" s="297"/>
      <c r="HT74" s="298"/>
      <c r="HU74" s="298"/>
      <c r="HV74" s="298"/>
      <c r="HW74" s="298"/>
      <c r="HX74" s="298"/>
      <c r="HY74" s="295"/>
      <c r="HZ74" s="296"/>
      <c r="IA74" s="297"/>
      <c r="IB74" s="298"/>
      <c r="IC74" s="298"/>
      <c r="ID74" s="298"/>
      <c r="IE74" s="298"/>
      <c r="IF74" s="298"/>
      <c r="IG74" s="295"/>
      <c r="IH74" s="296"/>
      <c r="II74" s="297"/>
      <c r="IJ74" s="298"/>
      <c r="IK74" s="298"/>
      <c r="IL74" s="298"/>
      <c r="IM74" s="298"/>
      <c r="IN74" s="298"/>
      <c r="IO74" s="295"/>
      <c r="IP74" s="296"/>
      <c r="IQ74" s="297"/>
      <c r="IR74" s="298"/>
      <c r="IS74" s="298"/>
      <c r="IT74" s="298"/>
      <c r="IU74" s="298"/>
      <c r="IV74" s="298"/>
    </row>
    <row r="75" spans="1:256" ht="12.75">
      <c r="A75" s="104">
        <v>39356</v>
      </c>
      <c r="B75" s="105" t="s">
        <v>302</v>
      </c>
      <c r="C75" s="108" t="s">
        <v>343</v>
      </c>
      <c r="D75" s="107" t="s">
        <v>662</v>
      </c>
      <c r="E75" s="107" t="s">
        <v>662</v>
      </c>
      <c r="F75" s="107">
        <v>1</v>
      </c>
      <c r="G75" s="107" t="s">
        <v>662</v>
      </c>
      <c r="H75" s="107" t="s">
        <v>662</v>
      </c>
      <c r="I75" s="295"/>
      <c r="J75" s="296"/>
      <c r="K75" s="297"/>
      <c r="L75" s="298"/>
      <c r="M75" s="298"/>
      <c r="N75" s="298"/>
      <c r="O75" s="298"/>
      <c r="P75" s="298"/>
      <c r="Q75" s="295"/>
      <c r="R75" s="296"/>
      <c r="S75" s="297"/>
      <c r="T75" s="298"/>
      <c r="U75" s="298"/>
      <c r="V75" s="298"/>
      <c r="W75" s="298"/>
      <c r="X75" s="298"/>
      <c r="Y75" s="295"/>
      <c r="Z75" s="296"/>
      <c r="AA75" s="297"/>
      <c r="AB75" s="298"/>
      <c r="AC75" s="298"/>
      <c r="AD75" s="298"/>
      <c r="AE75" s="298"/>
      <c r="AF75" s="298"/>
      <c r="AG75" s="295"/>
      <c r="AH75" s="296"/>
      <c r="AI75" s="297"/>
      <c r="AJ75" s="298"/>
      <c r="AK75" s="298"/>
      <c r="AL75" s="298"/>
      <c r="AM75" s="298"/>
      <c r="AN75" s="298"/>
      <c r="AO75" s="295"/>
      <c r="AP75" s="296"/>
      <c r="AQ75" s="297"/>
      <c r="AR75" s="298"/>
      <c r="AS75" s="298"/>
      <c r="AT75" s="298"/>
      <c r="AU75" s="298"/>
      <c r="AV75" s="298"/>
      <c r="AW75" s="295"/>
      <c r="AX75" s="296"/>
      <c r="AY75" s="297"/>
      <c r="AZ75" s="298"/>
      <c r="BA75" s="298"/>
      <c r="BB75" s="298"/>
      <c r="BC75" s="298"/>
      <c r="BD75" s="298"/>
      <c r="BE75" s="295"/>
      <c r="BF75" s="296"/>
      <c r="BG75" s="297"/>
      <c r="BH75" s="298"/>
      <c r="BI75" s="298"/>
      <c r="BJ75" s="298"/>
      <c r="BK75" s="298"/>
      <c r="BL75" s="298"/>
      <c r="BM75" s="295"/>
      <c r="BN75" s="296"/>
      <c r="BO75" s="297"/>
      <c r="BP75" s="298"/>
      <c r="BQ75" s="298"/>
      <c r="BR75" s="298"/>
      <c r="BS75" s="298"/>
      <c r="BT75" s="298"/>
      <c r="BU75" s="295"/>
      <c r="BV75" s="296"/>
      <c r="BW75" s="297"/>
      <c r="BX75" s="298"/>
      <c r="BY75" s="298"/>
      <c r="BZ75" s="298"/>
      <c r="CA75" s="298"/>
      <c r="CB75" s="298"/>
      <c r="CC75" s="295"/>
      <c r="CD75" s="296"/>
      <c r="CE75" s="297"/>
      <c r="CF75" s="298"/>
      <c r="CG75" s="298"/>
      <c r="CH75" s="298"/>
      <c r="CI75" s="298"/>
      <c r="CJ75" s="298"/>
      <c r="CK75" s="295"/>
      <c r="CL75" s="296"/>
      <c r="CM75" s="297"/>
      <c r="CN75" s="298"/>
      <c r="CO75" s="298"/>
      <c r="CP75" s="298"/>
      <c r="CQ75" s="298"/>
      <c r="CR75" s="298"/>
      <c r="CS75" s="295"/>
      <c r="CT75" s="296"/>
      <c r="CU75" s="297"/>
      <c r="CV75" s="298"/>
      <c r="CW75" s="298"/>
      <c r="CX75" s="298"/>
      <c r="CY75" s="298"/>
      <c r="CZ75" s="298"/>
      <c r="DA75" s="295"/>
      <c r="DB75" s="296"/>
      <c r="DC75" s="297"/>
      <c r="DD75" s="298"/>
      <c r="DE75" s="298"/>
      <c r="DF75" s="298"/>
      <c r="DG75" s="298"/>
      <c r="DH75" s="298"/>
      <c r="DI75" s="295"/>
      <c r="DJ75" s="296"/>
      <c r="DK75" s="297"/>
      <c r="DL75" s="298"/>
      <c r="DM75" s="298"/>
      <c r="DN75" s="298"/>
      <c r="DO75" s="298"/>
      <c r="DP75" s="298"/>
      <c r="DQ75" s="295"/>
      <c r="DR75" s="296"/>
      <c r="DS75" s="297"/>
      <c r="DT75" s="298"/>
      <c r="DU75" s="298"/>
      <c r="DV75" s="298"/>
      <c r="DW75" s="298"/>
      <c r="DX75" s="298"/>
      <c r="DY75" s="295"/>
      <c r="DZ75" s="296"/>
      <c r="EA75" s="297"/>
      <c r="EB75" s="298"/>
      <c r="EC75" s="298"/>
      <c r="ED75" s="298"/>
      <c r="EE75" s="298"/>
      <c r="EF75" s="298"/>
      <c r="EG75" s="295"/>
      <c r="EH75" s="296"/>
      <c r="EI75" s="297"/>
      <c r="EJ75" s="298"/>
      <c r="EK75" s="298"/>
      <c r="EL75" s="298"/>
      <c r="EM75" s="298"/>
      <c r="EN75" s="298"/>
      <c r="EO75" s="295"/>
      <c r="EP75" s="296"/>
      <c r="EQ75" s="297"/>
      <c r="ER75" s="298"/>
      <c r="ES75" s="298"/>
      <c r="ET75" s="298"/>
      <c r="EU75" s="298"/>
      <c r="EV75" s="298"/>
      <c r="EW75" s="295"/>
      <c r="EX75" s="296"/>
      <c r="EY75" s="297"/>
      <c r="EZ75" s="298"/>
      <c r="FA75" s="298"/>
      <c r="FB75" s="298"/>
      <c r="FC75" s="298"/>
      <c r="FD75" s="298"/>
      <c r="FE75" s="295"/>
      <c r="FF75" s="296"/>
      <c r="FG75" s="297"/>
      <c r="FH75" s="298"/>
      <c r="FI75" s="298"/>
      <c r="FJ75" s="298"/>
      <c r="FK75" s="298"/>
      <c r="FL75" s="298"/>
      <c r="FM75" s="295"/>
      <c r="FN75" s="296"/>
      <c r="FO75" s="297"/>
      <c r="FP75" s="298"/>
      <c r="FQ75" s="298"/>
      <c r="FR75" s="298"/>
      <c r="FS75" s="298"/>
      <c r="FT75" s="298"/>
      <c r="FU75" s="295"/>
      <c r="FV75" s="296"/>
      <c r="FW75" s="297"/>
      <c r="FX75" s="298"/>
      <c r="FY75" s="298"/>
      <c r="FZ75" s="298"/>
      <c r="GA75" s="298"/>
      <c r="GB75" s="298"/>
      <c r="GC75" s="295"/>
      <c r="GD75" s="296"/>
      <c r="GE75" s="297"/>
      <c r="GF75" s="298"/>
      <c r="GG75" s="298"/>
      <c r="GH75" s="298"/>
      <c r="GI75" s="298"/>
      <c r="GJ75" s="298"/>
      <c r="GK75" s="295"/>
      <c r="GL75" s="296"/>
      <c r="GM75" s="297"/>
      <c r="GN75" s="298"/>
      <c r="GO75" s="298"/>
      <c r="GP75" s="298"/>
      <c r="GQ75" s="298"/>
      <c r="GR75" s="298"/>
      <c r="GS75" s="295"/>
      <c r="GT75" s="296"/>
      <c r="GU75" s="297"/>
      <c r="GV75" s="298"/>
      <c r="GW75" s="298"/>
      <c r="GX75" s="298"/>
      <c r="GY75" s="298"/>
      <c r="GZ75" s="298"/>
      <c r="HA75" s="295"/>
      <c r="HB75" s="296"/>
      <c r="HC75" s="297"/>
      <c r="HD75" s="298"/>
      <c r="HE75" s="298"/>
      <c r="HF75" s="298"/>
      <c r="HG75" s="298"/>
      <c r="HH75" s="298"/>
      <c r="HI75" s="295"/>
      <c r="HJ75" s="296"/>
      <c r="HK75" s="297"/>
      <c r="HL75" s="298"/>
      <c r="HM75" s="298"/>
      <c r="HN75" s="298"/>
      <c r="HO75" s="298"/>
      <c r="HP75" s="298"/>
      <c r="HQ75" s="295"/>
      <c r="HR75" s="296"/>
      <c r="HS75" s="297"/>
      <c r="HT75" s="298"/>
      <c r="HU75" s="298"/>
      <c r="HV75" s="298"/>
      <c r="HW75" s="298"/>
      <c r="HX75" s="298"/>
      <c r="HY75" s="295"/>
      <c r="HZ75" s="296"/>
      <c r="IA75" s="297"/>
      <c r="IB75" s="298"/>
      <c r="IC75" s="298"/>
      <c r="ID75" s="298"/>
      <c r="IE75" s="298"/>
      <c r="IF75" s="298"/>
      <c r="IG75" s="295"/>
      <c r="IH75" s="296"/>
      <c r="II75" s="297"/>
      <c r="IJ75" s="298"/>
      <c r="IK75" s="298"/>
      <c r="IL75" s="298"/>
      <c r="IM75" s="298"/>
      <c r="IN75" s="298"/>
      <c r="IO75" s="295"/>
      <c r="IP75" s="296"/>
      <c r="IQ75" s="297"/>
      <c r="IR75" s="298"/>
      <c r="IS75" s="298"/>
      <c r="IT75" s="298"/>
      <c r="IU75" s="298"/>
      <c r="IV75" s="298"/>
    </row>
    <row r="76" spans="1:256" ht="12.75">
      <c r="A76" s="104">
        <v>39356</v>
      </c>
      <c r="B76" s="105" t="s">
        <v>344</v>
      </c>
      <c r="C76" s="108" t="s">
        <v>345</v>
      </c>
      <c r="D76" s="107">
        <v>3500</v>
      </c>
      <c r="E76" s="107" t="s">
        <v>662</v>
      </c>
      <c r="F76" s="107">
        <v>0.1</v>
      </c>
      <c r="G76" s="107">
        <v>2390</v>
      </c>
      <c r="H76" s="107">
        <f>F76*G76</f>
        <v>239</v>
      </c>
      <c r="I76" s="295"/>
      <c r="J76" s="296"/>
      <c r="K76" s="297"/>
      <c r="L76" s="298"/>
      <c r="M76" s="298"/>
      <c r="N76" s="298"/>
      <c r="O76" s="298"/>
      <c r="P76" s="298"/>
      <c r="Q76" s="295"/>
      <c r="R76" s="296"/>
      <c r="S76" s="297"/>
      <c r="T76" s="298"/>
      <c r="U76" s="298"/>
      <c r="V76" s="298"/>
      <c r="W76" s="298"/>
      <c r="X76" s="298"/>
      <c r="Y76" s="295"/>
      <c r="Z76" s="296"/>
      <c r="AA76" s="297"/>
      <c r="AB76" s="298"/>
      <c r="AC76" s="298"/>
      <c r="AD76" s="298"/>
      <c r="AE76" s="298"/>
      <c r="AF76" s="298"/>
      <c r="AG76" s="295"/>
      <c r="AH76" s="296"/>
      <c r="AI76" s="297"/>
      <c r="AJ76" s="298"/>
      <c r="AK76" s="298"/>
      <c r="AL76" s="298"/>
      <c r="AM76" s="298"/>
      <c r="AN76" s="298"/>
      <c r="AO76" s="295"/>
      <c r="AP76" s="296"/>
      <c r="AQ76" s="297"/>
      <c r="AR76" s="298"/>
      <c r="AS76" s="298"/>
      <c r="AT76" s="298"/>
      <c r="AU76" s="298"/>
      <c r="AV76" s="298"/>
      <c r="AW76" s="295"/>
      <c r="AX76" s="296"/>
      <c r="AY76" s="297"/>
      <c r="AZ76" s="298"/>
      <c r="BA76" s="298"/>
      <c r="BB76" s="298"/>
      <c r="BC76" s="298"/>
      <c r="BD76" s="298"/>
      <c r="BE76" s="295"/>
      <c r="BF76" s="296"/>
      <c r="BG76" s="297"/>
      <c r="BH76" s="298"/>
      <c r="BI76" s="298"/>
      <c r="BJ76" s="298"/>
      <c r="BK76" s="298"/>
      <c r="BL76" s="298"/>
      <c r="BM76" s="295"/>
      <c r="BN76" s="296"/>
      <c r="BO76" s="297"/>
      <c r="BP76" s="298"/>
      <c r="BQ76" s="298"/>
      <c r="BR76" s="298"/>
      <c r="BS76" s="298"/>
      <c r="BT76" s="298"/>
      <c r="BU76" s="295"/>
      <c r="BV76" s="296"/>
      <c r="BW76" s="297"/>
      <c r="BX76" s="298"/>
      <c r="BY76" s="298"/>
      <c r="BZ76" s="298"/>
      <c r="CA76" s="298"/>
      <c r="CB76" s="298"/>
      <c r="CC76" s="295"/>
      <c r="CD76" s="296"/>
      <c r="CE76" s="297"/>
      <c r="CF76" s="298"/>
      <c r="CG76" s="298"/>
      <c r="CH76" s="298"/>
      <c r="CI76" s="298"/>
      <c r="CJ76" s="298"/>
      <c r="CK76" s="295"/>
      <c r="CL76" s="296"/>
      <c r="CM76" s="297"/>
      <c r="CN76" s="298"/>
      <c r="CO76" s="298"/>
      <c r="CP76" s="298"/>
      <c r="CQ76" s="298"/>
      <c r="CR76" s="298"/>
      <c r="CS76" s="295"/>
      <c r="CT76" s="296"/>
      <c r="CU76" s="297"/>
      <c r="CV76" s="298"/>
      <c r="CW76" s="298"/>
      <c r="CX76" s="298"/>
      <c r="CY76" s="298"/>
      <c r="CZ76" s="298"/>
      <c r="DA76" s="295"/>
      <c r="DB76" s="296"/>
      <c r="DC76" s="297"/>
      <c r="DD76" s="298"/>
      <c r="DE76" s="298"/>
      <c r="DF76" s="298"/>
      <c r="DG76" s="298"/>
      <c r="DH76" s="298"/>
      <c r="DI76" s="295"/>
      <c r="DJ76" s="296"/>
      <c r="DK76" s="297"/>
      <c r="DL76" s="298"/>
      <c r="DM76" s="298"/>
      <c r="DN76" s="298"/>
      <c r="DO76" s="298"/>
      <c r="DP76" s="298"/>
      <c r="DQ76" s="295"/>
      <c r="DR76" s="296"/>
      <c r="DS76" s="297"/>
      <c r="DT76" s="298"/>
      <c r="DU76" s="298"/>
      <c r="DV76" s="298"/>
      <c r="DW76" s="298"/>
      <c r="DX76" s="298"/>
      <c r="DY76" s="295"/>
      <c r="DZ76" s="296"/>
      <c r="EA76" s="297"/>
      <c r="EB76" s="298"/>
      <c r="EC76" s="298"/>
      <c r="ED76" s="298"/>
      <c r="EE76" s="298"/>
      <c r="EF76" s="298"/>
      <c r="EG76" s="295"/>
      <c r="EH76" s="296"/>
      <c r="EI76" s="297"/>
      <c r="EJ76" s="298"/>
      <c r="EK76" s="298"/>
      <c r="EL76" s="298"/>
      <c r="EM76" s="298"/>
      <c r="EN76" s="298"/>
      <c r="EO76" s="295"/>
      <c r="EP76" s="296"/>
      <c r="EQ76" s="297"/>
      <c r="ER76" s="298"/>
      <c r="ES76" s="298"/>
      <c r="ET76" s="298"/>
      <c r="EU76" s="298"/>
      <c r="EV76" s="298"/>
      <c r="EW76" s="295"/>
      <c r="EX76" s="296"/>
      <c r="EY76" s="297"/>
      <c r="EZ76" s="298"/>
      <c r="FA76" s="298"/>
      <c r="FB76" s="298"/>
      <c r="FC76" s="298"/>
      <c r="FD76" s="298"/>
      <c r="FE76" s="295"/>
      <c r="FF76" s="296"/>
      <c r="FG76" s="297"/>
      <c r="FH76" s="298"/>
      <c r="FI76" s="298"/>
      <c r="FJ76" s="298"/>
      <c r="FK76" s="298"/>
      <c r="FL76" s="298"/>
      <c r="FM76" s="295"/>
      <c r="FN76" s="296"/>
      <c r="FO76" s="297"/>
      <c r="FP76" s="298"/>
      <c r="FQ76" s="298"/>
      <c r="FR76" s="298"/>
      <c r="FS76" s="298"/>
      <c r="FT76" s="298"/>
      <c r="FU76" s="295"/>
      <c r="FV76" s="296"/>
      <c r="FW76" s="297"/>
      <c r="FX76" s="298"/>
      <c r="FY76" s="298"/>
      <c r="FZ76" s="298"/>
      <c r="GA76" s="298"/>
      <c r="GB76" s="298"/>
      <c r="GC76" s="295"/>
      <c r="GD76" s="296"/>
      <c r="GE76" s="297"/>
      <c r="GF76" s="298"/>
      <c r="GG76" s="298"/>
      <c r="GH76" s="298"/>
      <c r="GI76" s="298"/>
      <c r="GJ76" s="298"/>
      <c r="GK76" s="295"/>
      <c r="GL76" s="296"/>
      <c r="GM76" s="297"/>
      <c r="GN76" s="298"/>
      <c r="GO76" s="298"/>
      <c r="GP76" s="298"/>
      <c r="GQ76" s="298"/>
      <c r="GR76" s="298"/>
      <c r="GS76" s="295"/>
      <c r="GT76" s="296"/>
      <c r="GU76" s="297"/>
      <c r="GV76" s="298"/>
      <c r="GW76" s="298"/>
      <c r="GX76" s="298"/>
      <c r="GY76" s="298"/>
      <c r="GZ76" s="298"/>
      <c r="HA76" s="295"/>
      <c r="HB76" s="296"/>
      <c r="HC76" s="297"/>
      <c r="HD76" s="298"/>
      <c r="HE76" s="298"/>
      <c r="HF76" s="298"/>
      <c r="HG76" s="298"/>
      <c r="HH76" s="298"/>
      <c r="HI76" s="295"/>
      <c r="HJ76" s="296"/>
      <c r="HK76" s="297"/>
      <c r="HL76" s="298"/>
      <c r="HM76" s="298"/>
      <c r="HN76" s="298"/>
      <c r="HO76" s="298"/>
      <c r="HP76" s="298"/>
      <c r="HQ76" s="295"/>
      <c r="HR76" s="296"/>
      <c r="HS76" s="297"/>
      <c r="HT76" s="298"/>
      <c r="HU76" s="298"/>
      <c r="HV76" s="298"/>
      <c r="HW76" s="298"/>
      <c r="HX76" s="298"/>
      <c r="HY76" s="295"/>
      <c r="HZ76" s="296"/>
      <c r="IA76" s="297"/>
      <c r="IB76" s="298"/>
      <c r="IC76" s="298"/>
      <c r="ID76" s="298"/>
      <c r="IE76" s="298"/>
      <c r="IF76" s="298"/>
      <c r="IG76" s="295"/>
      <c r="IH76" s="296"/>
      <c r="II76" s="297"/>
      <c r="IJ76" s="298"/>
      <c r="IK76" s="298"/>
      <c r="IL76" s="298"/>
      <c r="IM76" s="298"/>
      <c r="IN76" s="298"/>
      <c r="IO76" s="295"/>
      <c r="IP76" s="296"/>
      <c r="IQ76" s="297"/>
      <c r="IR76" s="298"/>
      <c r="IS76" s="298"/>
      <c r="IT76" s="298"/>
      <c r="IU76" s="298"/>
      <c r="IV76" s="298"/>
    </row>
    <row r="77" spans="1:256" ht="12.75">
      <c r="A77" s="104">
        <v>39363</v>
      </c>
      <c r="B77" s="105" t="s">
        <v>730</v>
      </c>
      <c r="C77" s="105" t="s">
        <v>346</v>
      </c>
      <c r="D77" s="107" t="s">
        <v>347</v>
      </c>
      <c r="E77" s="107" t="s">
        <v>348</v>
      </c>
      <c r="F77" s="107">
        <v>0.5</v>
      </c>
      <c r="G77" s="107">
        <v>8238</v>
      </c>
      <c r="H77" s="107">
        <f>F77*G77</f>
        <v>4119</v>
      </c>
      <c r="I77" s="295"/>
      <c r="J77" s="296"/>
      <c r="K77" s="297"/>
      <c r="L77" s="298"/>
      <c r="M77" s="298"/>
      <c r="N77" s="298"/>
      <c r="O77" s="298"/>
      <c r="P77" s="298"/>
      <c r="Q77" s="295"/>
      <c r="R77" s="296"/>
      <c r="S77" s="297"/>
      <c r="T77" s="298"/>
      <c r="U77" s="298"/>
      <c r="V77" s="298"/>
      <c r="W77" s="298"/>
      <c r="X77" s="298"/>
      <c r="Y77" s="295"/>
      <c r="Z77" s="296"/>
      <c r="AA77" s="297"/>
      <c r="AB77" s="298"/>
      <c r="AC77" s="298"/>
      <c r="AD77" s="298"/>
      <c r="AE77" s="298"/>
      <c r="AF77" s="298"/>
      <c r="AG77" s="295"/>
      <c r="AH77" s="296"/>
      <c r="AI77" s="297"/>
      <c r="AJ77" s="298"/>
      <c r="AK77" s="298"/>
      <c r="AL77" s="298"/>
      <c r="AM77" s="298"/>
      <c r="AN77" s="298"/>
      <c r="AO77" s="295"/>
      <c r="AP77" s="296"/>
      <c r="AQ77" s="297"/>
      <c r="AR77" s="298"/>
      <c r="AS77" s="298"/>
      <c r="AT77" s="298"/>
      <c r="AU77" s="298"/>
      <c r="AV77" s="298"/>
      <c r="AW77" s="295"/>
      <c r="AX77" s="296"/>
      <c r="AY77" s="297"/>
      <c r="AZ77" s="298"/>
      <c r="BA77" s="298"/>
      <c r="BB77" s="298"/>
      <c r="BC77" s="298"/>
      <c r="BD77" s="298"/>
      <c r="BE77" s="295"/>
      <c r="BF77" s="296"/>
      <c r="BG77" s="297"/>
      <c r="BH77" s="298"/>
      <c r="BI77" s="298"/>
      <c r="BJ77" s="298"/>
      <c r="BK77" s="298"/>
      <c r="BL77" s="298"/>
      <c r="BM77" s="295"/>
      <c r="BN77" s="296"/>
      <c r="BO77" s="297"/>
      <c r="BP77" s="298"/>
      <c r="BQ77" s="298"/>
      <c r="BR77" s="298"/>
      <c r="BS77" s="298"/>
      <c r="BT77" s="298"/>
      <c r="BU77" s="295"/>
      <c r="BV77" s="296"/>
      <c r="BW77" s="297"/>
      <c r="BX77" s="298"/>
      <c r="BY77" s="298"/>
      <c r="BZ77" s="298"/>
      <c r="CA77" s="298"/>
      <c r="CB77" s="298"/>
      <c r="CC77" s="295"/>
      <c r="CD77" s="296"/>
      <c r="CE77" s="297"/>
      <c r="CF77" s="298"/>
      <c r="CG77" s="298"/>
      <c r="CH77" s="298"/>
      <c r="CI77" s="298"/>
      <c r="CJ77" s="298"/>
      <c r="CK77" s="295"/>
      <c r="CL77" s="296"/>
      <c r="CM77" s="297"/>
      <c r="CN77" s="298"/>
      <c r="CO77" s="298"/>
      <c r="CP77" s="298"/>
      <c r="CQ77" s="298"/>
      <c r="CR77" s="298"/>
      <c r="CS77" s="295"/>
      <c r="CT77" s="296"/>
      <c r="CU77" s="297"/>
      <c r="CV77" s="298"/>
      <c r="CW77" s="298"/>
      <c r="CX77" s="298"/>
      <c r="CY77" s="298"/>
      <c r="CZ77" s="298"/>
      <c r="DA77" s="295"/>
      <c r="DB77" s="296"/>
      <c r="DC77" s="297"/>
      <c r="DD77" s="298"/>
      <c r="DE77" s="298"/>
      <c r="DF77" s="298"/>
      <c r="DG77" s="298"/>
      <c r="DH77" s="298"/>
      <c r="DI77" s="295"/>
      <c r="DJ77" s="296"/>
      <c r="DK77" s="297"/>
      <c r="DL77" s="298"/>
      <c r="DM77" s="298"/>
      <c r="DN77" s="298"/>
      <c r="DO77" s="298"/>
      <c r="DP77" s="298"/>
      <c r="DQ77" s="295"/>
      <c r="DR77" s="296"/>
      <c r="DS77" s="297"/>
      <c r="DT77" s="298"/>
      <c r="DU77" s="298"/>
      <c r="DV77" s="298"/>
      <c r="DW77" s="298"/>
      <c r="DX77" s="298"/>
      <c r="DY77" s="295"/>
      <c r="DZ77" s="296"/>
      <c r="EA77" s="297"/>
      <c r="EB77" s="298"/>
      <c r="EC77" s="298"/>
      <c r="ED77" s="298"/>
      <c r="EE77" s="298"/>
      <c r="EF77" s="298"/>
      <c r="EG77" s="295"/>
      <c r="EH77" s="296"/>
      <c r="EI77" s="297"/>
      <c r="EJ77" s="298"/>
      <c r="EK77" s="298"/>
      <c r="EL77" s="298"/>
      <c r="EM77" s="298"/>
      <c r="EN77" s="298"/>
      <c r="EO77" s="295"/>
      <c r="EP77" s="296"/>
      <c r="EQ77" s="297"/>
      <c r="ER77" s="298"/>
      <c r="ES77" s="298"/>
      <c r="ET77" s="298"/>
      <c r="EU77" s="298"/>
      <c r="EV77" s="298"/>
      <c r="EW77" s="295"/>
      <c r="EX77" s="296"/>
      <c r="EY77" s="297"/>
      <c r="EZ77" s="298"/>
      <c r="FA77" s="298"/>
      <c r="FB77" s="298"/>
      <c r="FC77" s="298"/>
      <c r="FD77" s="298"/>
      <c r="FE77" s="295"/>
      <c r="FF77" s="296"/>
      <c r="FG77" s="297"/>
      <c r="FH77" s="298"/>
      <c r="FI77" s="298"/>
      <c r="FJ77" s="298"/>
      <c r="FK77" s="298"/>
      <c r="FL77" s="298"/>
      <c r="FM77" s="295"/>
      <c r="FN77" s="296"/>
      <c r="FO77" s="297"/>
      <c r="FP77" s="298"/>
      <c r="FQ77" s="298"/>
      <c r="FR77" s="298"/>
      <c r="FS77" s="298"/>
      <c r="FT77" s="298"/>
      <c r="FU77" s="295"/>
      <c r="FV77" s="296"/>
      <c r="FW77" s="297"/>
      <c r="FX77" s="298"/>
      <c r="FY77" s="298"/>
      <c r="FZ77" s="298"/>
      <c r="GA77" s="298"/>
      <c r="GB77" s="298"/>
      <c r="GC77" s="295"/>
      <c r="GD77" s="296"/>
      <c r="GE77" s="297"/>
      <c r="GF77" s="298"/>
      <c r="GG77" s="298"/>
      <c r="GH77" s="298"/>
      <c r="GI77" s="298"/>
      <c r="GJ77" s="298"/>
      <c r="GK77" s="295"/>
      <c r="GL77" s="296"/>
      <c r="GM77" s="297"/>
      <c r="GN77" s="298"/>
      <c r="GO77" s="298"/>
      <c r="GP77" s="298"/>
      <c r="GQ77" s="298"/>
      <c r="GR77" s="298"/>
      <c r="GS77" s="295"/>
      <c r="GT77" s="296"/>
      <c r="GU77" s="297"/>
      <c r="GV77" s="298"/>
      <c r="GW77" s="298"/>
      <c r="GX77" s="298"/>
      <c r="GY77" s="298"/>
      <c r="GZ77" s="298"/>
      <c r="HA77" s="295"/>
      <c r="HB77" s="296"/>
      <c r="HC77" s="297"/>
      <c r="HD77" s="298"/>
      <c r="HE77" s="298"/>
      <c r="HF77" s="298"/>
      <c r="HG77" s="298"/>
      <c r="HH77" s="298"/>
      <c r="HI77" s="295"/>
      <c r="HJ77" s="296"/>
      <c r="HK77" s="297"/>
      <c r="HL77" s="298"/>
      <c r="HM77" s="298"/>
      <c r="HN77" s="298"/>
      <c r="HO77" s="298"/>
      <c r="HP77" s="298"/>
      <c r="HQ77" s="295"/>
      <c r="HR77" s="296"/>
      <c r="HS77" s="297"/>
      <c r="HT77" s="298"/>
      <c r="HU77" s="298"/>
      <c r="HV77" s="298"/>
      <c r="HW77" s="298"/>
      <c r="HX77" s="298"/>
      <c r="HY77" s="295"/>
      <c r="HZ77" s="296"/>
      <c r="IA77" s="297"/>
      <c r="IB77" s="298"/>
      <c r="IC77" s="298"/>
      <c r="ID77" s="298"/>
      <c r="IE77" s="298"/>
      <c r="IF77" s="298"/>
      <c r="IG77" s="295"/>
      <c r="IH77" s="296"/>
      <c r="II77" s="297"/>
      <c r="IJ77" s="298"/>
      <c r="IK77" s="298"/>
      <c r="IL77" s="298"/>
      <c r="IM77" s="298"/>
      <c r="IN77" s="298"/>
      <c r="IO77" s="295"/>
      <c r="IP77" s="296"/>
      <c r="IQ77" s="297"/>
      <c r="IR77" s="298"/>
      <c r="IS77" s="298"/>
      <c r="IT77" s="298"/>
      <c r="IU77" s="298"/>
      <c r="IV77" s="298"/>
    </row>
    <row r="78" spans="1:256" ht="12.75">
      <c r="A78" s="104">
        <v>39389</v>
      </c>
      <c r="B78" s="105" t="s">
        <v>349</v>
      </c>
      <c r="C78" s="105" t="s">
        <v>350</v>
      </c>
      <c r="D78" s="107" t="s">
        <v>351</v>
      </c>
      <c r="E78" s="107">
        <v>20000</v>
      </c>
      <c r="F78" s="107">
        <v>0.2</v>
      </c>
      <c r="G78" s="107">
        <v>4548</v>
      </c>
      <c r="H78" s="107">
        <f>F78*G78</f>
        <v>909.6</v>
      </c>
      <c r="I78" s="295"/>
      <c r="J78" s="296"/>
      <c r="K78" s="297"/>
      <c r="L78" s="298"/>
      <c r="M78" s="298"/>
      <c r="N78" s="298"/>
      <c r="O78" s="298"/>
      <c r="P78" s="298"/>
      <c r="Q78" s="295"/>
      <c r="R78" s="296"/>
      <c r="S78" s="297"/>
      <c r="T78" s="298"/>
      <c r="U78" s="298"/>
      <c r="V78" s="298"/>
      <c r="W78" s="298"/>
      <c r="X78" s="298"/>
      <c r="Y78" s="295"/>
      <c r="Z78" s="296"/>
      <c r="AA78" s="297"/>
      <c r="AB78" s="298"/>
      <c r="AC78" s="298"/>
      <c r="AD78" s="298"/>
      <c r="AE78" s="298"/>
      <c r="AF78" s="298"/>
      <c r="AG78" s="295"/>
      <c r="AH78" s="296"/>
      <c r="AI78" s="297"/>
      <c r="AJ78" s="298"/>
      <c r="AK78" s="298"/>
      <c r="AL78" s="298"/>
      <c r="AM78" s="298"/>
      <c r="AN78" s="298"/>
      <c r="AO78" s="295"/>
      <c r="AP78" s="296"/>
      <c r="AQ78" s="297"/>
      <c r="AR78" s="298"/>
      <c r="AS78" s="298"/>
      <c r="AT78" s="298"/>
      <c r="AU78" s="298"/>
      <c r="AV78" s="298"/>
      <c r="AW78" s="295"/>
      <c r="AX78" s="296"/>
      <c r="AY78" s="297"/>
      <c r="AZ78" s="298"/>
      <c r="BA78" s="298"/>
      <c r="BB78" s="298"/>
      <c r="BC78" s="298"/>
      <c r="BD78" s="298"/>
      <c r="BE78" s="295"/>
      <c r="BF78" s="296"/>
      <c r="BG78" s="297"/>
      <c r="BH78" s="298"/>
      <c r="BI78" s="298"/>
      <c r="BJ78" s="298"/>
      <c r="BK78" s="298"/>
      <c r="BL78" s="298"/>
      <c r="BM78" s="295"/>
      <c r="BN78" s="296"/>
      <c r="BO78" s="297"/>
      <c r="BP78" s="298"/>
      <c r="BQ78" s="298"/>
      <c r="BR78" s="298"/>
      <c r="BS78" s="298"/>
      <c r="BT78" s="298"/>
      <c r="BU78" s="295"/>
      <c r="BV78" s="296"/>
      <c r="BW78" s="297"/>
      <c r="BX78" s="298"/>
      <c r="BY78" s="298"/>
      <c r="BZ78" s="298"/>
      <c r="CA78" s="298"/>
      <c r="CB78" s="298"/>
      <c r="CC78" s="295"/>
      <c r="CD78" s="296"/>
      <c r="CE78" s="297"/>
      <c r="CF78" s="298"/>
      <c r="CG78" s="298"/>
      <c r="CH78" s="298"/>
      <c r="CI78" s="298"/>
      <c r="CJ78" s="298"/>
      <c r="CK78" s="295"/>
      <c r="CL78" s="296"/>
      <c r="CM78" s="297"/>
      <c r="CN78" s="298"/>
      <c r="CO78" s="298"/>
      <c r="CP78" s="298"/>
      <c r="CQ78" s="298"/>
      <c r="CR78" s="298"/>
      <c r="CS78" s="295"/>
      <c r="CT78" s="296"/>
      <c r="CU78" s="297"/>
      <c r="CV78" s="298"/>
      <c r="CW78" s="298"/>
      <c r="CX78" s="298"/>
      <c r="CY78" s="298"/>
      <c r="CZ78" s="298"/>
      <c r="DA78" s="295"/>
      <c r="DB78" s="296"/>
      <c r="DC78" s="297"/>
      <c r="DD78" s="298"/>
      <c r="DE78" s="298"/>
      <c r="DF78" s="298"/>
      <c r="DG78" s="298"/>
      <c r="DH78" s="298"/>
      <c r="DI78" s="295"/>
      <c r="DJ78" s="296"/>
      <c r="DK78" s="297"/>
      <c r="DL78" s="298"/>
      <c r="DM78" s="298"/>
      <c r="DN78" s="298"/>
      <c r="DO78" s="298"/>
      <c r="DP78" s="298"/>
      <c r="DQ78" s="295"/>
      <c r="DR78" s="296"/>
      <c r="DS78" s="297"/>
      <c r="DT78" s="298"/>
      <c r="DU78" s="298"/>
      <c r="DV78" s="298"/>
      <c r="DW78" s="298"/>
      <c r="DX78" s="298"/>
      <c r="DY78" s="295"/>
      <c r="DZ78" s="296"/>
      <c r="EA78" s="297"/>
      <c r="EB78" s="298"/>
      <c r="EC78" s="298"/>
      <c r="ED78" s="298"/>
      <c r="EE78" s="298"/>
      <c r="EF78" s="298"/>
      <c r="EG78" s="295"/>
      <c r="EH78" s="296"/>
      <c r="EI78" s="297"/>
      <c r="EJ78" s="298"/>
      <c r="EK78" s="298"/>
      <c r="EL78" s="298"/>
      <c r="EM78" s="298"/>
      <c r="EN78" s="298"/>
      <c r="EO78" s="295"/>
      <c r="EP78" s="296"/>
      <c r="EQ78" s="297"/>
      <c r="ER78" s="298"/>
      <c r="ES78" s="298"/>
      <c r="ET78" s="298"/>
      <c r="EU78" s="298"/>
      <c r="EV78" s="298"/>
      <c r="EW78" s="295"/>
      <c r="EX78" s="296"/>
      <c r="EY78" s="297"/>
      <c r="EZ78" s="298"/>
      <c r="FA78" s="298"/>
      <c r="FB78" s="298"/>
      <c r="FC78" s="298"/>
      <c r="FD78" s="298"/>
      <c r="FE78" s="295"/>
      <c r="FF78" s="296"/>
      <c r="FG78" s="297"/>
      <c r="FH78" s="298"/>
      <c r="FI78" s="298"/>
      <c r="FJ78" s="298"/>
      <c r="FK78" s="298"/>
      <c r="FL78" s="298"/>
      <c r="FM78" s="295"/>
      <c r="FN78" s="296"/>
      <c r="FO78" s="297"/>
      <c r="FP78" s="298"/>
      <c r="FQ78" s="298"/>
      <c r="FR78" s="298"/>
      <c r="FS78" s="298"/>
      <c r="FT78" s="298"/>
      <c r="FU78" s="295"/>
      <c r="FV78" s="296"/>
      <c r="FW78" s="297"/>
      <c r="FX78" s="298"/>
      <c r="FY78" s="298"/>
      <c r="FZ78" s="298"/>
      <c r="GA78" s="298"/>
      <c r="GB78" s="298"/>
      <c r="GC78" s="295"/>
      <c r="GD78" s="296"/>
      <c r="GE78" s="297"/>
      <c r="GF78" s="298"/>
      <c r="GG78" s="298"/>
      <c r="GH78" s="298"/>
      <c r="GI78" s="298"/>
      <c r="GJ78" s="298"/>
      <c r="GK78" s="295"/>
      <c r="GL78" s="296"/>
      <c r="GM78" s="297"/>
      <c r="GN78" s="298"/>
      <c r="GO78" s="298"/>
      <c r="GP78" s="298"/>
      <c r="GQ78" s="298"/>
      <c r="GR78" s="298"/>
      <c r="GS78" s="295"/>
      <c r="GT78" s="296"/>
      <c r="GU78" s="297"/>
      <c r="GV78" s="298"/>
      <c r="GW78" s="298"/>
      <c r="GX78" s="298"/>
      <c r="GY78" s="298"/>
      <c r="GZ78" s="298"/>
      <c r="HA78" s="295"/>
      <c r="HB78" s="296"/>
      <c r="HC78" s="297"/>
      <c r="HD78" s="298"/>
      <c r="HE78" s="298"/>
      <c r="HF78" s="298"/>
      <c r="HG78" s="298"/>
      <c r="HH78" s="298"/>
      <c r="HI78" s="295"/>
      <c r="HJ78" s="296"/>
      <c r="HK78" s="297"/>
      <c r="HL78" s="298"/>
      <c r="HM78" s="298"/>
      <c r="HN78" s="298"/>
      <c r="HO78" s="298"/>
      <c r="HP78" s="298"/>
      <c r="HQ78" s="295"/>
      <c r="HR78" s="296"/>
      <c r="HS78" s="297"/>
      <c r="HT78" s="298"/>
      <c r="HU78" s="298"/>
      <c r="HV78" s="298"/>
      <c r="HW78" s="298"/>
      <c r="HX78" s="298"/>
      <c r="HY78" s="295"/>
      <c r="HZ78" s="296"/>
      <c r="IA78" s="297"/>
      <c r="IB78" s="298"/>
      <c r="IC78" s="298"/>
      <c r="ID78" s="298"/>
      <c r="IE78" s="298"/>
      <c r="IF78" s="298"/>
      <c r="IG78" s="295"/>
      <c r="IH78" s="296"/>
      <c r="II78" s="297"/>
      <c r="IJ78" s="298"/>
      <c r="IK78" s="298"/>
      <c r="IL78" s="298"/>
      <c r="IM78" s="298"/>
      <c r="IN78" s="298"/>
      <c r="IO78" s="295"/>
      <c r="IP78" s="296"/>
      <c r="IQ78" s="297"/>
      <c r="IR78" s="298"/>
      <c r="IS78" s="298"/>
      <c r="IT78" s="298"/>
      <c r="IU78" s="298"/>
      <c r="IV78" s="298"/>
    </row>
    <row r="79" spans="1:256" ht="12.75">
      <c r="A79" s="104">
        <v>39395</v>
      </c>
      <c r="B79" s="105" t="s">
        <v>352</v>
      </c>
      <c r="C79" s="108" t="s">
        <v>353</v>
      </c>
      <c r="D79" s="107" t="s">
        <v>354</v>
      </c>
      <c r="E79" s="107">
        <v>60000</v>
      </c>
      <c r="F79" s="107">
        <v>0.4</v>
      </c>
      <c r="G79" s="107">
        <v>2580</v>
      </c>
      <c r="H79" s="107">
        <f>F79*G79</f>
        <v>1032</v>
      </c>
      <c r="I79" s="295"/>
      <c r="J79" s="296"/>
      <c r="K79" s="297"/>
      <c r="L79" s="298"/>
      <c r="M79" s="298"/>
      <c r="N79" s="298"/>
      <c r="O79" s="298"/>
      <c r="P79" s="298"/>
      <c r="Q79" s="295"/>
      <c r="R79" s="296"/>
      <c r="S79" s="297"/>
      <c r="T79" s="298"/>
      <c r="U79" s="298"/>
      <c r="V79" s="298"/>
      <c r="W79" s="298"/>
      <c r="X79" s="298"/>
      <c r="Y79" s="295"/>
      <c r="Z79" s="296"/>
      <c r="AA79" s="297"/>
      <c r="AB79" s="298"/>
      <c r="AC79" s="298"/>
      <c r="AD79" s="298"/>
      <c r="AE79" s="298"/>
      <c r="AF79" s="298"/>
      <c r="AG79" s="295"/>
      <c r="AH79" s="296"/>
      <c r="AI79" s="297"/>
      <c r="AJ79" s="298"/>
      <c r="AK79" s="298"/>
      <c r="AL79" s="298"/>
      <c r="AM79" s="298"/>
      <c r="AN79" s="298"/>
      <c r="AO79" s="295"/>
      <c r="AP79" s="296"/>
      <c r="AQ79" s="297"/>
      <c r="AR79" s="298"/>
      <c r="AS79" s="298"/>
      <c r="AT79" s="298"/>
      <c r="AU79" s="298"/>
      <c r="AV79" s="298"/>
      <c r="AW79" s="295"/>
      <c r="AX79" s="296"/>
      <c r="AY79" s="297"/>
      <c r="AZ79" s="298"/>
      <c r="BA79" s="298"/>
      <c r="BB79" s="298"/>
      <c r="BC79" s="298"/>
      <c r="BD79" s="298"/>
      <c r="BE79" s="295"/>
      <c r="BF79" s="296"/>
      <c r="BG79" s="297"/>
      <c r="BH79" s="298"/>
      <c r="BI79" s="298"/>
      <c r="BJ79" s="298"/>
      <c r="BK79" s="298"/>
      <c r="BL79" s="298"/>
      <c r="BM79" s="295"/>
      <c r="BN79" s="296"/>
      <c r="BO79" s="297"/>
      <c r="BP79" s="298"/>
      <c r="BQ79" s="298"/>
      <c r="BR79" s="298"/>
      <c r="BS79" s="298"/>
      <c r="BT79" s="298"/>
      <c r="BU79" s="295"/>
      <c r="BV79" s="296"/>
      <c r="BW79" s="297"/>
      <c r="BX79" s="298"/>
      <c r="BY79" s="298"/>
      <c r="BZ79" s="298"/>
      <c r="CA79" s="298"/>
      <c r="CB79" s="298"/>
      <c r="CC79" s="295"/>
      <c r="CD79" s="296"/>
      <c r="CE79" s="297"/>
      <c r="CF79" s="298"/>
      <c r="CG79" s="298"/>
      <c r="CH79" s="298"/>
      <c r="CI79" s="298"/>
      <c r="CJ79" s="298"/>
      <c r="CK79" s="295"/>
      <c r="CL79" s="296"/>
      <c r="CM79" s="297"/>
      <c r="CN79" s="298"/>
      <c r="CO79" s="298"/>
      <c r="CP79" s="298"/>
      <c r="CQ79" s="298"/>
      <c r="CR79" s="298"/>
      <c r="CS79" s="295"/>
      <c r="CT79" s="296"/>
      <c r="CU79" s="297"/>
      <c r="CV79" s="298"/>
      <c r="CW79" s="298"/>
      <c r="CX79" s="298"/>
      <c r="CY79" s="298"/>
      <c r="CZ79" s="298"/>
      <c r="DA79" s="295"/>
      <c r="DB79" s="296"/>
      <c r="DC79" s="297"/>
      <c r="DD79" s="298"/>
      <c r="DE79" s="298"/>
      <c r="DF79" s="298"/>
      <c r="DG79" s="298"/>
      <c r="DH79" s="298"/>
      <c r="DI79" s="295"/>
      <c r="DJ79" s="296"/>
      <c r="DK79" s="297"/>
      <c r="DL79" s="298"/>
      <c r="DM79" s="298"/>
      <c r="DN79" s="298"/>
      <c r="DO79" s="298"/>
      <c r="DP79" s="298"/>
      <c r="DQ79" s="295"/>
      <c r="DR79" s="296"/>
      <c r="DS79" s="297"/>
      <c r="DT79" s="298"/>
      <c r="DU79" s="298"/>
      <c r="DV79" s="298"/>
      <c r="DW79" s="298"/>
      <c r="DX79" s="298"/>
      <c r="DY79" s="295"/>
      <c r="DZ79" s="296"/>
      <c r="EA79" s="297"/>
      <c r="EB79" s="298"/>
      <c r="EC79" s="298"/>
      <c r="ED79" s="298"/>
      <c r="EE79" s="298"/>
      <c r="EF79" s="298"/>
      <c r="EG79" s="295"/>
      <c r="EH79" s="296"/>
      <c r="EI79" s="297"/>
      <c r="EJ79" s="298"/>
      <c r="EK79" s="298"/>
      <c r="EL79" s="298"/>
      <c r="EM79" s="298"/>
      <c r="EN79" s="298"/>
      <c r="EO79" s="295"/>
      <c r="EP79" s="296"/>
      <c r="EQ79" s="297"/>
      <c r="ER79" s="298"/>
      <c r="ES79" s="298"/>
      <c r="ET79" s="298"/>
      <c r="EU79" s="298"/>
      <c r="EV79" s="298"/>
      <c r="EW79" s="295"/>
      <c r="EX79" s="296"/>
      <c r="EY79" s="297"/>
      <c r="EZ79" s="298"/>
      <c r="FA79" s="298"/>
      <c r="FB79" s="298"/>
      <c r="FC79" s="298"/>
      <c r="FD79" s="298"/>
      <c r="FE79" s="295"/>
      <c r="FF79" s="296"/>
      <c r="FG79" s="297"/>
      <c r="FH79" s="298"/>
      <c r="FI79" s="298"/>
      <c r="FJ79" s="298"/>
      <c r="FK79" s="298"/>
      <c r="FL79" s="298"/>
      <c r="FM79" s="295"/>
      <c r="FN79" s="296"/>
      <c r="FO79" s="297"/>
      <c r="FP79" s="298"/>
      <c r="FQ79" s="298"/>
      <c r="FR79" s="298"/>
      <c r="FS79" s="298"/>
      <c r="FT79" s="298"/>
      <c r="FU79" s="295"/>
      <c r="FV79" s="296"/>
      <c r="FW79" s="297"/>
      <c r="FX79" s="298"/>
      <c r="FY79" s="298"/>
      <c r="FZ79" s="298"/>
      <c r="GA79" s="298"/>
      <c r="GB79" s="298"/>
      <c r="GC79" s="295"/>
      <c r="GD79" s="296"/>
      <c r="GE79" s="297"/>
      <c r="GF79" s="298"/>
      <c r="GG79" s="298"/>
      <c r="GH79" s="298"/>
      <c r="GI79" s="298"/>
      <c r="GJ79" s="298"/>
      <c r="GK79" s="295"/>
      <c r="GL79" s="296"/>
      <c r="GM79" s="297"/>
      <c r="GN79" s="298"/>
      <c r="GO79" s="298"/>
      <c r="GP79" s="298"/>
      <c r="GQ79" s="298"/>
      <c r="GR79" s="298"/>
      <c r="GS79" s="295"/>
      <c r="GT79" s="296"/>
      <c r="GU79" s="297"/>
      <c r="GV79" s="298"/>
      <c r="GW79" s="298"/>
      <c r="GX79" s="298"/>
      <c r="GY79" s="298"/>
      <c r="GZ79" s="298"/>
      <c r="HA79" s="295"/>
      <c r="HB79" s="296"/>
      <c r="HC79" s="297"/>
      <c r="HD79" s="298"/>
      <c r="HE79" s="298"/>
      <c r="HF79" s="298"/>
      <c r="HG79" s="298"/>
      <c r="HH79" s="298"/>
      <c r="HI79" s="295"/>
      <c r="HJ79" s="296"/>
      <c r="HK79" s="297"/>
      <c r="HL79" s="298"/>
      <c r="HM79" s="298"/>
      <c r="HN79" s="298"/>
      <c r="HO79" s="298"/>
      <c r="HP79" s="298"/>
      <c r="HQ79" s="295"/>
      <c r="HR79" s="296"/>
      <c r="HS79" s="297"/>
      <c r="HT79" s="298"/>
      <c r="HU79" s="298"/>
      <c r="HV79" s="298"/>
      <c r="HW79" s="298"/>
      <c r="HX79" s="298"/>
      <c r="HY79" s="295"/>
      <c r="HZ79" s="296"/>
      <c r="IA79" s="297"/>
      <c r="IB79" s="298"/>
      <c r="IC79" s="298"/>
      <c r="ID79" s="298"/>
      <c r="IE79" s="298"/>
      <c r="IF79" s="298"/>
      <c r="IG79" s="295"/>
      <c r="IH79" s="296"/>
      <c r="II79" s="297"/>
      <c r="IJ79" s="298"/>
      <c r="IK79" s="298"/>
      <c r="IL79" s="298"/>
      <c r="IM79" s="298"/>
      <c r="IN79" s="298"/>
      <c r="IO79" s="295"/>
      <c r="IP79" s="296"/>
      <c r="IQ79" s="297"/>
      <c r="IR79" s="298"/>
      <c r="IS79" s="298"/>
      <c r="IT79" s="298"/>
      <c r="IU79" s="298"/>
      <c r="IV79" s="298"/>
    </row>
    <row r="80" spans="1:256" ht="12.75">
      <c r="A80" s="104">
        <v>39397</v>
      </c>
      <c r="B80" s="105" t="s">
        <v>728</v>
      </c>
      <c r="C80" s="108" t="s">
        <v>353</v>
      </c>
      <c r="D80" s="107" t="s">
        <v>355</v>
      </c>
      <c r="E80" s="107">
        <v>692000</v>
      </c>
      <c r="F80" s="107">
        <v>0.4</v>
      </c>
      <c r="G80" s="107">
        <v>6100</v>
      </c>
      <c r="H80" s="107">
        <f>F80*G80</f>
        <v>2440</v>
      </c>
      <c r="I80" s="295"/>
      <c r="J80" s="296"/>
      <c r="K80" s="297"/>
      <c r="L80" s="298"/>
      <c r="M80" s="298"/>
      <c r="N80" s="298"/>
      <c r="O80" s="298"/>
      <c r="P80" s="298"/>
      <c r="Q80" s="295"/>
      <c r="R80" s="296"/>
      <c r="S80" s="297"/>
      <c r="T80" s="298"/>
      <c r="U80" s="298"/>
      <c r="V80" s="298"/>
      <c r="W80" s="298"/>
      <c r="X80" s="298"/>
      <c r="Y80" s="295"/>
      <c r="Z80" s="296"/>
      <c r="AA80" s="297"/>
      <c r="AB80" s="298"/>
      <c r="AC80" s="298"/>
      <c r="AD80" s="298"/>
      <c r="AE80" s="298"/>
      <c r="AF80" s="298"/>
      <c r="AG80" s="295"/>
      <c r="AH80" s="296"/>
      <c r="AI80" s="297"/>
      <c r="AJ80" s="298"/>
      <c r="AK80" s="298"/>
      <c r="AL80" s="298"/>
      <c r="AM80" s="298"/>
      <c r="AN80" s="298"/>
      <c r="AO80" s="295"/>
      <c r="AP80" s="296"/>
      <c r="AQ80" s="297"/>
      <c r="AR80" s="298"/>
      <c r="AS80" s="298"/>
      <c r="AT80" s="298"/>
      <c r="AU80" s="298"/>
      <c r="AV80" s="298"/>
      <c r="AW80" s="295"/>
      <c r="AX80" s="296"/>
      <c r="AY80" s="297"/>
      <c r="AZ80" s="298"/>
      <c r="BA80" s="298"/>
      <c r="BB80" s="298"/>
      <c r="BC80" s="298"/>
      <c r="BD80" s="298"/>
      <c r="BE80" s="295"/>
      <c r="BF80" s="296"/>
      <c r="BG80" s="297"/>
      <c r="BH80" s="298"/>
      <c r="BI80" s="298"/>
      <c r="BJ80" s="298"/>
      <c r="BK80" s="298"/>
      <c r="BL80" s="298"/>
      <c r="BM80" s="295"/>
      <c r="BN80" s="296"/>
      <c r="BO80" s="297"/>
      <c r="BP80" s="298"/>
      <c r="BQ80" s="298"/>
      <c r="BR80" s="298"/>
      <c r="BS80" s="298"/>
      <c r="BT80" s="298"/>
      <c r="BU80" s="295"/>
      <c r="BV80" s="296"/>
      <c r="BW80" s="297"/>
      <c r="BX80" s="298"/>
      <c r="BY80" s="298"/>
      <c r="BZ80" s="298"/>
      <c r="CA80" s="298"/>
      <c r="CB80" s="298"/>
      <c r="CC80" s="295"/>
      <c r="CD80" s="296"/>
      <c r="CE80" s="297"/>
      <c r="CF80" s="298"/>
      <c r="CG80" s="298"/>
      <c r="CH80" s="298"/>
      <c r="CI80" s="298"/>
      <c r="CJ80" s="298"/>
      <c r="CK80" s="295"/>
      <c r="CL80" s="296"/>
      <c r="CM80" s="297"/>
      <c r="CN80" s="298"/>
      <c r="CO80" s="298"/>
      <c r="CP80" s="298"/>
      <c r="CQ80" s="298"/>
      <c r="CR80" s="298"/>
      <c r="CS80" s="295"/>
      <c r="CT80" s="296"/>
      <c r="CU80" s="297"/>
      <c r="CV80" s="298"/>
      <c r="CW80" s="298"/>
      <c r="CX80" s="298"/>
      <c r="CY80" s="298"/>
      <c r="CZ80" s="298"/>
      <c r="DA80" s="295"/>
      <c r="DB80" s="296"/>
      <c r="DC80" s="297"/>
      <c r="DD80" s="298"/>
      <c r="DE80" s="298"/>
      <c r="DF80" s="298"/>
      <c r="DG80" s="298"/>
      <c r="DH80" s="298"/>
      <c r="DI80" s="295"/>
      <c r="DJ80" s="296"/>
      <c r="DK80" s="297"/>
      <c r="DL80" s="298"/>
      <c r="DM80" s="298"/>
      <c r="DN80" s="298"/>
      <c r="DO80" s="298"/>
      <c r="DP80" s="298"/>
      <c r="DQ80" s="295"/>
      <c r="DR80" s="296"/>
      <c r="DS80" s="297"/>
      <c r="DT80" s="298"/>
      <c r="DU80" s="298"/>
      <c r="DV80" s="298"/>
      <c r="DW80" s="298"/>
      <c r="DX80" s="298"/>
      <c r="DY80" s="295"/>
      <c r="DZ80" s="296"/>
      <c r="EA80" s="297"/>
      <c r="EB80" s="298"/>
      <c r="EC80" s="298"/>
      <c r="ED80" s="298"/>
      <c r="EE80" s="298"/>
      <c r="EF80" s="298"/>
      <c r="EG80" s="295"/>
      <c r="EH80" s="296"/>
      <c r="EI80" s="297"/>
      <c r="EJ80" s="298"/>
      <c r="EK80" s="298"/>
      <c r="EL80" s="298"/>
      <c r="EM80" s="298"/>
      <c r="EN80" s="298"/>
      <c r="EO80" s="295"/>
      <c r="EP80" s="296"/>
      <c r="EQ80" s="297"/>
      <c r="ER80" s="298"/>
      <c r="ES80" s="298"/>
      <c r="ET80" s="298"/>
      <c r="EU80" s="298"/>
      <c r="EV80" s="298"/>
      <c r="EW80" s="295"/>
      <c r="EX80" s="296"/>
      <c r="EY80" s="297"/>
      <c r="EZ80" s="298"/>
      <c r="FA80" s="298"/>
      <c r="FB80" s="298"/>
      <c r="FC80" s="298"/>
      <c r="FD80" s="298"/>
      <c r="FE80" s="295"/>
      <c r="FF80" s="296"/>
      <c r="FG80" s="297"/>
      <c r="FH80" s="298"/>
      <c r="FI80" s="298"/>
      <c r="FJ80" s="298"/>
      <c r="FK80" s="298"/>
      <c r="FL80" s="298"/>
      <c r="FM80" s="295"/>
      <c r="FN80" s="296"/>
      <c r="FO80" s="297"/>
      <c r="FP80" s="298"/>
      <c r="FQ80" s="298"/>
      <c r="FR80" s="298"/>
      <c r="FS80" s="298"/>
      <c r="FT80" s="298"/>
      <c r="FU80" s="295"/>
      <c r="FV80" s="296"/>
      <c r="FW80" s="297"/>
      <c r="FX80" s="298"/>
      <c r="FY80" s="298"/>
      <c r="FZ80" s="298"/>
      <c r="GA80" s="298"/>
      <c r="GB80" s="298"/>
      <c r="GC80" s="295"/>
      <c r="GD80" s="296"/>
      <c r="GE80" s="297"/>
      <c r="GF80" s="298"/>
      <c r="GG80" s="298"/>
      <c r="GH80" s="298"/>
      <c r="GI80" s="298"/>
      <c r="GJ80" s="298"/>
      <c r="GK80" s="295"/>
      <c r="GL80" s="296"/>
      <c r="GM80" s="297"/>
      <c r="GN80" s="298"/>
      <c r="GO80" s="298"/>
      <c r="GP80" s="298"/>
      <c r="GQ80" s="298"/>
      <c r="GR80" s="298"/>
      <c r="GS80" s="295"/>
      <c r="GT80" s="296"/>
      <c r="GU80" s="297"/>
      <c r="GV80" s="298"/>
      <c r="GW80" s="298"/>
      <c r="GX80" s="298"/>
      <c r="GY80" s="298"/>
      <c r="GZ80" s="298"/>
      <c r="HA80" s="295"/>
      <c r="HB80" s="296"/>
      <c r="HC80" s="297"/>
      <c r="HD80" s="298"/>
      <c r="HE80" s="298"/>
      <c r="HF80" s="298"/>
      <c r="HG80" s="298"/>
      <c r="HH80" s="298"/>
      <c r="HI80" s="295"/>
      <c r="HJ80" s="296"/>
      <c r="HK80" s="297"/>
      <c r="HL80" s="298"/>
      <c r="HM80" s="298"/>
      <c r="HN80" s="298"/>
      <c r="HO80" s="298"/>
      <c r="HP80" s="298"/>
      <c r="HQ80" s="295"/>
      <c r="HR80" s="296"/>
      <c r="HS80" s="297"/>
      <c r="HT80" s="298"/>
      <c r="HU80" s="298"/>
      <c r="HV80" s="298"/>
      <c r="HW80" s="298"/>
      <c r="HX80" s="298"/>
      <c r="HY80" s="295"/>
      <c r="HZ80" s="296"/>
      <c r="IA80" s="297"/>
      <c r="IB80" s="298"/>
      <c r="IC80" s="298"/>
      <c r="ID80" s="298"/>
      <c r="IE80" s="298"/>
      <c r="IF80" s="298"/>
      <c r="IG80" s="295"/>
      <c r="IH80" s="296"/>
      <c r="II80" s="297"/>
      <c r="IJ80" s="298"/>
      <c r="IK80" s="298"/>
      <c r="IL80" s="298"/>
      <c r="IM80" s="298"/>
      <c r="IN80" s="298"/>
      <c r="IO80" s="295"/>
      <c r="IP80" s="296"/>
      <c r="IQ80" s="297"/>
      <c r="IR80" s="298"/>
      <c r="IS80" s="298"/>
      <c r="IT80" s="298"/>
      <c r="IU80" s="298"/>
      <c r="IV80" s="298"/>
    </row>
    <row r="81" spans="1:256" ht="12.75">
      <c r="A81" s="104">
        <v>39417</v>
      </c>
      <c r="B81" s="108" t="s">
        <v>356</v>
      </c>
      <c r="C81" s="108" t="s">
        <v>303</v>
      </c>
      <c r="D81" s="107">
        <v>160000</v>
      </c>
      <c r="E81" s="107">
        <v>600000</v>
      </c>
      <c r="F81" s="107">
        <v>0.1</v>
      </c>
      <c r="G81" s="107" t="s">
        <v>662</v>
      </c>
      <c r="H81" s="107" t="s">
        <v>662</v>
      </c>
      <c r="I81" s="295"/>
      <c r="J81" s="299"/>
      <c r="K81" s="297"/>
      <c r="L81" s="298"/>
      <c r="M81" s="298"/>
      <c r="N81" s="298"/>
      <c r="O81" s="298"/>
      <c r="P81" s="298"/>
      <c r="Q81" s="295"/>
      <c r="R81" s="299"/>
      <c r="S81" s="297"/>
      <c r="T81" s="298"/>
      <c r="U81" s="298"/>
      <c r="V81" s="298"/>
      <c r="W81" s="298"/>
      <c r="X81" s="298"/>
      <c r="Y81" s="295"/>
      <c r="Z81" s="299"/>
      <c r="AA81" s="297"/>
      <c r="AB81" s="298"/>
      <c r="AC81" s="298"/>
      <c r="AD81" s="298"/>
      <c r="AE81" s="298"/>
      <c r="AF81" s="298"/>
      <c r="AG81" s="295"/>
      <c r="AH81" s="299"/>
      <c r="AI81" s="297"/>
      <c r="AJ81" s="298"/>
      <c r="AK81" s="298"/>
      <c r="AL81" s="298"/>
      <c r="AM81" s="298"/>
      <c r="AN81" s="298"/>
      <c r="AO81" s="295"/>
      <c r="AP81" s="299"/>
      <c r="AQ81" s="297"/>
      <c r="AR81" s="298"/>
      <c r="AS81" s="298"/>
      <c r="AT81" s="298"/>
      <c r="AU81" s="298"/>
      <c r="AV81" s="298"/>
      <c r="AW81" s="295"/>
      <c r="AX81" s="299"/>
      <c r="AY81" s="297"/>
      <c r="AZ81" s="298"/>
      <c r="BA81" s="298"/>
      <c r="BB81" s="298"/>
      <c r="BC81" s="298"/>
      <c r="BD81" s="298"/>
      <c r="BE81" s="295"/>
      <c r="BF81" s="299"/>
      <c r="BG81" s="297"/>
      <c r="BH81" s="298"/>
      <c r="BI81" s="298"/>
      <c r="BJ81" s="298"/>
      <c r="BK81" s="298"/>
      <c r="BL81" s="298"/>
      <c r="BM81" s="295"/>
      <c r="BN81" s="299"/>
      <c r="BO81" s="297"/>
      <c r="BP81" s="298"/>
      <c r="BQ81" s="298"/>
      <c r="BR81" s="298"/>
      <c r="BS81" s="298"/>
      <c r="BT81" s="298"/>
      <c r="BU81" s="295"/>
      <c r="BV81" s="299"/>
      <c r="BW81" s="297"/>
      <c r="BX81" s="298"/>
      <c r="BY81" s="298"/>
      <c r="BZ81" s="298"/>
      <c r="CA81" s="298"/>
      <c r="CB81" s="298"/>
      <c r="CC81" s="295"/>
      <c r="CD81" s="299"/>
      <c r="CE81" s="297"/>
      <c r="CF81" s="298"/>
      <c r="CG81" s="298"/>
      <c r="CH81" s="298"/>
      <c r="CI81" s="298"/>
      <c r="CJ81" s="298"/>
      <c r="CK81" s="295"/>
      <c r="CL81" s="299"/>
      <c r="CM81" s="297"/>
      <c r="CN81" s="298"/>
      <c r="CO81" s="298"/>
      <c r="CP81" s="298"/>
      <c r="CQ81" s="298"/>
      <c r="CR81" s="298"/>
      <c r="CS81" s="295"/>
      <c r="CT81" s="299"/>
      <c r="CU81" s="297"/>
      <c r="CV81" s="298"/>
      <c r="CW81" s="298"/>
      <c r="CX81" s="298"/>
      <c r="CY81" s="298"/>
      <c r="CZ81" s="298"/>
      <c r="DA81" s="295"/>
      <c r="DB81" s="299"/>
      <c r="DC81" s="297"/>
      <c r="DD81" s="298"/>
      <c r="DE81" s="298"/>
      <c r="DF81" s="298"/>
      <c r="DG81" s="298"/>
      <c r="DH81" s="298"/>
      <c r="DI81" s="295"/>
      <c r="DJ81" s="299"/>
      <c r="DK81" s="297"/>
      <c r="DL81" s="298"/>
      <c r="DM81" s="298"/>
      <c r="DN81" s="298"/>
      <c r="DO81" s="298"/>
      <c r="DP81" s="298"/>
      <c r="DQ81" s="295"/>
      <c r="DR81" s="299"/>
      <c r="DS81" s="297"/>
      <c r="DT81" s="298"/>
      <c r="DU81" s="298"/>
      <c r="DV81" s="298"/>
      <c r="DW81" s="298"/>
      <c r="DX81" s="298"/>
      <c r="DY81" s="295"/>
      <c r="DZ81" s="299"/>
      <c r="EA81" s="297"/>
      <c r="EB81" s="298"/>
      <c r="EC81" s="298"/>
      <c r="ED81" s="298"/>
      <c r="EE81" s="298"/>
      <c r="EF81" s="298"/>
      <c r="EG81" s="295"/>
      <c r="EH81" s="299"/>
      <c r="EI81" s="297"/>
      <c r="EJ81" s="298"/>
      <c r="EK81" s="298"/>
      <c r="EL81" s="298"/>
      <c r="EM81" s="298"/>
      <c r="EN81" s="298"/>
      <c r="EO81" s="295"/>
      <c r="EP81" s="299"/>
      <c r="EQ81" s="297"/>
      <c r="ER81" s="298"/>
      <c r="ES81" s="298"/>
      <c r="ET81" s="298"/>
      <c r="EU81" s="298"/>
      <c r="EV81" s="298"/>
      <c r="EW81" s="295"/>
      <c r="EX81" s="299"/>
      <c r="EY81" s="297"/>
      <c r="EZ81" s="298"/>
      <c r="FA81" s="298"/>
      <c r="FB81" s="298"/>
      <c r="FC81" s="298"/>
      <c r="FD81" s="298"/>
      <c r="FE81" s="295"/>
      <c r="FF81" s="299"/>
      <c r="FG81" s="297"/>
      <c r="FH81" s="298"/>
      <c r="FI81" s="298"/>
      <c r="FJ81" s="298"/>
      <c r="FK81" s="298"/>
      <c r="FL81" s="298"/>
      <c r="FM81" s="295"/>
      <c r="FN81" s="299"/>
      <c r="FO81" s="297"/>
      <c r="FP81" s="298"/>
      <c r="FQ81" s="298"/>
      <c r="FR81" s="298"/>
      <c r="FS81" s="298"/>
      <c r="FT81" s="298"/>
      <c r="FU81" s="295"/>
      <c r="FV81" s="299"/>
      <c r="FW81" s="297"/>
      <c r="FX81" s="298"/>
      <c r="FY81" s="298"/>
      <c r="FZ81" s="298"/>
      <c r="GA81" s="298"/>
      <c r="GB81" s="298"/>
      <c r="GC81" s="295"/>
      <c r="GD81" s="299"/>
      <c r="GE81" s="297"/>
      <c r="GF81" s="298"/>
      <c r="GG81" s="298"/>
      <c r="GH81" s="298"/>
      <c r="GI81" s="298"/>
      <c r="GJ81" s="298"/>
      <c r="GK81" s="295"/>
      <c r="GL81" s="299"/>
      <c r="GM81" s="297"/>
      <c r="GN81" s="298"/>
      <c r="GO81" s="298"/>
      <c r="GP81" s="298"/>
      <c r="GQ81" s="298"/>
      <c r="GR81" s="298"/>
      <c r="GS81" s="295"/>
      <c r="GT81" s="299"/>
      <c r="GU81" s="297"/>
      <c r="GV81" s="298"/>
      <c r="GW81" s="298"/>
      <c r="GX81" s="298"/>
      <c r="GY81" s="298"/>
      <c r="GZ81" s="298"/>
      <c r="HA81" s="295"/>
      <c r="HB81" s="299"/>
      <c r="HC81" s="297"/>
      <c r="HD81" s="298"/>
      <c r="HE81" s="298"/>
      <c r="HF81" s="298"/>
      <c r="HG81" s="298"/>
      <c r="HH81" s="298"/>
      <c r="HI81" s="295"/>
      <c r="HJ81" s="299"/>
      <c r="HK81" s="297"/>
      <c r="HL81" s="298"/>
      <c r="HM81" s="298"/>
      <c r="HN81" s="298"/>
      <c r="HO81" s="298"/>
      <c r="HP81" s="298"/>
      <c r="HQ81" s="295"/>
      <c r="HR81" s="299"/>
      <c r="HS81" s="297"/>
      <c r="HT81" s="298"/>
      <c r="HU81" s="298"/>
      <c r="HV81" s="298"/>
      <c r="HW81" s="298"/>
      <c r="HX81" s="298"/>
      <c r="HY81" s="295"/>
      <c r="HZ81" s="299"/>
      <c r="IA81" s="297"/>
      <c r="IB81" s="298"/>
      <c r="IC81" s="298"/>
      <c r="ID81" s="298"/>
      <c r="IE81" s="298"/>
      <c r="IF81" s="298"/>
      <c r="IG81" s="295"/>
      <c r="IH81" s="299"/>
      <c r="II81" s="297"/>
      <c r="IJ81" s="298"/>
      <c r="IK81" s="298"/>
      <c r="IL81" s="298"/>
      <c r="IM81" s="298"/>
      <c r="IN81" s="298"/>
      <c r="IO81" s="295"/>
      <c r="IP81" s="299"/>
      <c r="IQ81" s="297"/>
      <c r="IR81" s="298"/>
      <c r="IS81" s="298"/>
      <c r="IT81" s="298"/>
      <c r="IU81" s="298"/>
      <c r="IV81" s="298"/>
    </row>
    <row r="82" spans="1:256" ht="12.75">
      <c r="A82" s="104">
        <v>39426</v>
      </c>
      <c r="B82" s="105" t="s">
        <v>357</v>
      </c>
      <c r="C82" s="105" t="s">
        <v>358</v>
      </c>
      <c r="D82" s="107" t="s">
        <v>662</v>
      </c>
      <c r="E82" s="107" t="s">
        <v>662</v>
      </c>
      <c r="F82" s="107">
        <v>0.3</v>
      </c>
      <c r="G82" s="107" t="s">
        <v>662</v>
      </c>
      <c r="H82" s="107" t="s">
        <v>662</v>
      </c>
      <c r="I82" s="295"/>
      <c r="J82" s="296"/>
      <c r="K82" s="297"/>
      <c r="L82" s="298"/>
      <c r="M82" s="298"/>
      <c r="N82" s="298"/>
      <c r="O82" s="298"/>
      <c r="P82" s="298"/>
      <c r="Q82" s="295"/>
      <c r="R82" s="296"/>
      <c r="S82" s="297"/>
      <c r="T82" s="298"/>
      <c r="U82" s="298"/>
      <c r="V82" s="298"/>
      <c r="W82" s="298"/>
      <c r="X82" s="298"/>
      <c r="Y82" s="295"/>
      <c r="Z82" s="296"/>
      <c r="AA82" s="297"/>
      <c r="AB82" s="298"/>
      <c r="AC82" s="298"/>
      <c r="AD82" s="298"/>
      <c r="AE82" s="298"/>
      <c r="AF82" s="298"/>
      <c r="AG82" s="295"/>
      <c r="AH82" s="296"/>
      <c r="AI82" s="297"/>
      <c r="AJ82" s="298"/>
      <c r="AK82" s="298"/>
      <c r="AL82" s="298"/>
      <c r="AM82" s="298"/>
      <c r="AN82" s="298"/>
      <c r="AO82" s="295"/>
      <c r="AP82" s="296"/>
      <c r="AQ82" s="297"/>
      <c r="AR82" s="298"/>
      <c r="AS82" s="298"/>
      <c r="AT82" s="298"/>
      <c r="AU82" s="298"/>
      <c r="AV82" s="298"/>
      <c r="AW82" s="295"/>
      <c r="AX82" s="296"/>
      <c r="AY82" s="297"/>
      <c r="AZ82" s="298"/>
      <c r="BA82" s="298"/>
      <c r="BB82" s="298"/>
      <c r="BC82" s="298"/>
      <c r="BD82" s="298"/>
      <c r="BE82" s="295"/>
      <c r="BF82" s="296"/>
      <c r="BG82" s="297"/>
      <c r="BH82" s="298"/>
      <c r="BI82" s="298"/>
      <c r="BJ82" s="298"/>
      <c r="BK82" s="298"/>
      <c r="BL82" s="298"/>
      <c r="BM82" s="295"/>
      <c r="BN82" s="296"/>
      <c r="BO82" s="297"/>
      <c r="BP82" s="298"/>
      <c r="BQ82" s="298"/>
      <c r="BR82" s="298"/>
      <c r="BS82" s="298"/>
      <c r="BT82" s="298"/>
      <c r="BU82" s="295"/>
      <c r="BV82" s="296"/>
      <c r="BW82" s="297"/>
      <c r="BX82" s="298"/>
      <c r="BY82" s="298"/>
      <c r="BZ82" s="298"/>
      <c r="CA82" s="298"/>
      <c r="CB82" s="298"/>
      <c r="CC82" s="295"/>
      <c r="CD82" s="296"/>
      <c r="CE82" s="297"/>
      <c r="CF82" s="298"/>
      <c r="CG82" s="298"/>
      <c r="CH82" s="298"/>
      <c r="CI82" s="298"/>
      <c r="CJ82" s="298"/>
      <c r="CK82" s="295"/>
      <c r="CL82" s="296"/>
      <c r="CM82" s="297"/>
      <c r="CN82" s="298"/>
      <c r="CO82" s="298"/>
      <c r="CP82" s="298"/>
      <c r="CQ82" s="298"/>
      <c r="CR82" s="298"/>
      <c r="CS82" s="295"/>
      <c r="CT82" s="296"/>
      <c r="CU82" s="297"/>
      <c r="CV82" s="298"/>
      <c r="CW82" s="298"/>
      <c r="CX82" s="298"/>
      <c r="CY82" s="298"/>
      <c r="CZ82" s="298"/>
      <c r="DA82" s="295"/>
      <c r="DB82" s="296"/>
      <c r="DC82" s="297"/>
      <c r="DD82" s="298"/>
      <c r="DE82" s="298"/>
      <c r="DF82" s="298"/>
      <c r="DG82" s="298"/>
      <c r="DH82" s="298"/>
      <c r="DI82" s="295"/>
      <c r="DJ82" s="296"/>
      <c r="DK82" s="297"/>
      <c r="DL82" s="298"/>
      <c r="DM82" s="298"/>
      <c r="DN82" s="298"/>
      <c r="DO82" s="298"/>
      <c r="DP82" s="298"/>
      <c r="DQ82" s="295"/>
      <c r="DR82" s="296"/>
      <c r="DS82" s="297"/>
      <c r="DT82" s="298"/>
      <c r="DU82" s="298"/>
      <c r="DV82" s="298"/>
      <c r="DW82" s="298"/>
      <c r="DX82" s="298"/>
      <c r="DY82" s="295"/>
      <c r="DZ82" s="296"/>
      <c r="EA82" s="297"/>
      <c r="EB82" s="298"/>
      <c r="EC82" s="298"/>
      <c r="ED82" s="298"/>
      <c r="EE82" s="298"/>
      <c r="EF82" s="298"/>
      <c r="EG82" s="295"/>
      <c r="EH82" s="296"/>
      <c r="EI82" s="297"/>
      <c r="EJ82" s="298"/>
      <c r="EK82" s="298"/>
      <c r="EL82" s="298"/>
      <c r="EM82" s="298"/>
      <c r="EN82" s="298"/>
      <c r="EO82" s="295"/>
      <c r="EP82" s="296"/>
      <c r="EQ82" s="297"/>
      <c r="ER82" s="298"/>
      <c r="ES82" s="298"/>
      <c r="ET82" s="298"/>
      <c r="EU82" s="298"/>
      <c r="EV82" s="298"/>
      <c r="EW82" s="295"/>
      <c r="EX82" s="296"/>
      <c r="EY82" s="297"/>
      <c r="EZ82" s="298"/>
      <c r="FA82" s="298"/>
      <c r="FB82" s="298"/>
      <c r="FC82" s="298"/>
      <c r="FD82" s="298"/>
      <c r="FE82" s="295"/>
      <c r="FF82" s="296"/>
      <c r="FG82" s="297"/>
      <c r="FH82" s="298"/>
      <c r="FI82" s="298"/>
      <c r="FJ82" s="298"/>
      <c r="FK82" s="298"/>
      <c r="FL82" s="298"/>
      <c r="FM82" s="295"/>
      <c r="FN82" s="296"/>
      <c r="FO82" s="297"/>
      <c r="FP82" s="298"/>
      <c r="FQ82" s="298"/>
      <c r="FR82" s="298"/>
      <c r="FS82" s="298"/>
      <c r="FT82" s="298"/>
      <c r="FU82" s="295"/>
      <c r="FV82" s="296"/>
      <c r="FW82" s="297"/>
      <c r="FX82" s="298"/>
      <c r="FY82" s="298"/>
      <c r="FZ82" s="298"/>
      <c r="GA82" s="298"/>
      <c r="GB82" s="298"/>
      <c r="GC82" s="295"/>
      <c r="GD82" s="296"/>
      <c r="GE82" s="297"/>
      <c r="GF82" s="298"/>
      <c r="GG82" s="298"/>
      <c r="GH82" s="298"/>
      <c r="GI82" s="298"/>
      <c r="GJ82" s="298"/>
      <c r="GK82" s="295"/>
      <c r="GL82" s="296"/>
      <c r="GM82" s="297"/>
      <c r="GN82" s="298"/>
      <c r="GO82" s="298"/>
      <c r="GP82" s="298"/>
      <c r="GQ82" s="298"/>
      <c r="GR82" s="298"/>
      <c r="GS82" s="295"/>
      <c r="GT82" s="296"/>
      <c r="GU82" s="297"/>
      <c r="GV82" s="298"/>
      <c r="GW82" s="298"/>
      <c r="GX82" s="298"/>
      <c r="GY82" s="298"/>
      <c r="GZ82" s="298"/>
      <c r="HA82" s="295"/>
      <c r="HB82" s="296"/>
      <c r="HC82" s="297"/>
      <c r="HD82" s="298"/>
      <c r="HE82" s="298"/>
      <c r="HF82" s="298"/>
      <c r="HG82" s="298"/>
      <c r="HH82" s="298"/>
      <c r="HI82" s="295"/>
      <c r="HJ82" s="296"/>
      <c r="HK82" s="297"/>
      <c r="HL82" s="298"/>
      <c r="HM82" s="298"/>
      <c r="HN82" s="298"/>
      <c r="HO82" s="298"/>
      <c r="HP82" s="298"/>
      <c r="HQ82" s="295"/>
      <c r="HR82" s="296"/>
      <c r="HS82" s="297"/>
      <c r="HT82" s="298"/>
      <c r="HU82" s="298"/>
      <c r="HV82" s="298"/>
      <c r="HW82" s="298"/>
      <c r="HX82" s="298"/>
      <c r="HY82" s="295"/>
      <c r="HZ82" s="296"/>
      <c r="IA82" s="297"/>
      <c r="IB82" s="298"/>
      <c r="IC82" s="298"/>
      <c r="ID82" s="298"/>
      <c r="IE82" s="298"/>
      <c r="IF82" s="298"/>
      <c r="IG82" s="295"/>
      <c r="IH82" s="296"/>
      <c r="II82" s="297"/>
      <c r="IJ82" s="298"/>
      <c r="IK82" s="298"/>
      <c r="IL82" s="298"/>
      <c r="IM82" s="298"/>
      <c r="IN82" s="298"/>
      <c r="IO82" s="295"/>
      <c r="IP82" s="296"/>
      <c r="IQ82" s="297"/>
      <c r="IR82" s="298"/>
      <c r="IS82" s="298"/>
      <c r="IT82" s="298"/>
      <c r="IU82" s="298"/>
      <c r="IV82" s="298"/>
    </row>
    <row r="83" spans="1:256" ht="12.75">
      <c r="A83" s="104">
        <v>39426</v>
      </c>
      <c r="B83" s="105" t="s">
        <v>359</v>
      </c>
      <c r="C83" s="105" t="s">
        <v>360</v>
      </c>
      <c r="D83" s="107" t="s">
        <v>662</v>
      </c>
      <c r="E83" s="107" t="s">
        <v>662</v>
      </c>
      <c r="F83" s="107">
        <v>0.5</v>
      </c>
      <c r="G83" s="107" t="s">
        <v>662</v>
      </c>
      <c r="H83" s="107" t="s">
        <v>662</v>
      </c>
      <c r="I83" s="295"/>
      <c r="J83" s="296"/>
      <c r="K83" s="297"/>
      <c r="L83" s="298"/>
      <c r="M83" s="298"/>
      <c r="N83" s="298"/>
      <c r="O83" s="298"/>
      <c r="P83" s="298"/>
      <c r="Q83" s="295"/>
      <c r="R83" s="296"/>
      <c r="S83" s="297"/>
      <c r="T83" s="298"/>
      <c r="U83" s="298"/>
      <c r="V83" s="298"/>
      <c r="W83" s="298"/>
      <c r="X83" s="298"/>
      <c r="Y83" s="295"/>
      <c r="Z83" s="296"/>
      <c r="AA83" s="297"/>
      <c r="AB83" s="298"/>
      <c r="AC83" s="298"/>
      <c r="AD83" s="298"/>
      <c r="AE83" s="298"/>
      <c r="AF83" s="298"/>
      <c r="AG83" s="295"/>
      <c r="AH83" s="296"/>
      <c r="AI83" s="297"/>
      <c r="AJ83" s="298"/>
      <c r="AK83" s="298"/>
      <c r="AL83" s="298"/>
      <c r="AM83" s="298"/>
      <c r="AN83" s="298"/>
      <c r="AO83" s="295"/>
      <c r="AP83" s="296"/>
      <c r="AQ83" s="297"/>
      <c r="AR83" s="298"/>
      <c r="AS83" s="298"/>
      <c r="AT83" s="298"/>
      <c r="AU83" s="298"/>
      <c r="AV83" s="298"/>
      <c r="AW83" s="295"/>
      <c r="AX83" s="296"/>
      <c r="AY83" s="297"/>
      <c r="AZ83" s="298"/>
      <c r="BA83" s="298"/>
      <c r="BB83" s="298"/>
      <c r="BC83" s="298"/>
      <c r="BD83" s="298"/>
      <c r="BE83" s="295"/>
      <c r="BF83" s="296"/>
      <c r="BG83" s="297"/>
      <c r="BH83" s="298"/>
      <c r="BI83" s="298"/>
      <c r="BJ83" s="298"/>
      <c r="BK83" s="298"/>
      <c r="BL83" s="298"/>
      <c r="BM83" s="295"/>
      <c r="BN83" s="296"/>
      <c r="BO83" s="297"/>
      <c r="BP83" s="298"/>
      <c r="BQ83" s="298"/>
      <c r="BR83" s="298"/>
      <c r="BS83" s="298"/>
      <c r="BT83" s="298"/>
      <c r="BU83" s="295"/>
      <c r="BV83" s="296"/>
      <c r="BW83" s="297"/>
      <c r="BX83" s="298"/>
      <c r="BY83" s="298"/>
      <c r="BZ83" s="298"/>
      <c r="CA83" s="298"/>
      <c r="CB83" s="298"/>
      <c r="CC83" s="295"/>
      <c r="CD83" s="296"/>
      <c r="CE83" s="297"/>
      <c r="CF83" s="298"/>
      <c r="CG83" s="298"/>
      <c r="CH83" s="298"/>
      <c r="CI83" s="298"/>
      <c r="CJ83" s="298"/>
      <c r="CK83" s="295"/>
      <c r="CL83" s="296"/>
      <c r="CM83" s="297"/>
      <c r="CN83" s="298"/>
      <c r="CO83" s="298"/>
      <c r="CP83" s="298"/>
      <c r="CQ83" s="298"/>
      <c r="CR83" s="298"/>
      <c r="CS83" s="295"/>
      <c r="CT83" s="296"/>
      <c r="CU83" s="297"/>
      <c r="CV83" s="298"/>
      <c r="CW83" s="298"/>
      <c r="CX83" s="298"/>
      <c r="CY83" s="298"/>
      <c r="CZ83" s="298"/>
      <c r="DA83" s="295"/>
      <c r="DB83" s="296"/>
      <c r="DC83" s="297"/>
      <c r="DD83" s="298"/>
      <c r="DE83" s="298"/>
      <c r="DF83" s="298"/>
      <c r="DG83" s="298"/>
      <c r="DH83" s="298"/>
      <c r="DI83" s="295"/>
      <c r="DJ83" s="296"/>
      <c r="DK83" s="297"/>
      <c r="DL83" s="298"/>
      <c r="DM83" s="298"/>
      <c r="DN83" s="298"/>
      <c r="DO83" s="298"/>
      <c r="DP83" s="298"/>
      <c r="DQ83" s="295"/>
      <c r="DR83" s="296"/>
      <c r="DS83" s="297"/>
      <c r="DT83" s="298"/>
      <c r="DU83" s="298"/>
      <c r="DV83" s="298"/>
      <c r="DW83" s="298"/>
      <c r="DX83" s="298"/>
      <c r="DY83" s="295"/>
      <c r="DZ83" s="296"/>
      <c r="EA83" s="297"/>
      <c r="EB83" s="298"/>
      <c r="EC83" s="298"/>
      <c r="ED83" s="298"/>
      <c r="EE83" s="298"/>
      <c r="EF83" s="298"/>
      <c r="EG83" s="295"/>
      <c r="EH83" s="296"/>
      <c r="EI83" s="297"/>
      <c r="EJ83" s="298"/>
      <c r="EK83" s="298"/>
      <c r="EL83" s="298"/>
      <c r="EM83" s="298"/>
      <c r="EN83" s="298"/>
      <c r="EO83" s="295"/>
      <c r="EP83" s="296"/>
      <c r="EQ83" s="297"/>
      <c r="ER83" s="298"/>
      <c r="ES83" s="298"/>
      <c r="ET83" s="298"/>
      <c r="EU83" s="298"/>
      <c r="EV83" s="298"/>
      <c r="EW83" s="295"/>
      <c r="EX83" s="296"/>
      <c r="EY83" s="297"/>
      <c r="EZ83" s="298"/>
      <c r="FA83" s="298"/>
      <c r="FB83" s="298"/>
      <c r="FC83" s="298"/>
      <c r="FD83" s="298"/>
      <c r="FE83" s="295"/>
      <c r="FF83" s="296"/>
      <c r="FG83" s="297"/>
      <c r="FH83" s="298"/>
      <c r="FI83" s="298"/>
      <c r="FJ83" s="298"/>
      <c r="FK83" s="298"/>
      <c r="FL83" s="298"/>
      <c r="FM83" s="295"/>
      <c r="FN83" s="296"/>
      <c r="FO83" s="297"/>
      <c r="FP83" s="298"/>
      <c r="FQ83" s="298"/>
      <c r="FR83" s="298"/>
      <c r="FS83" s="298"/>
      <c r="FT83" s="298"/>
      <c r="FU83" s="295"/>
      <c r="FV83" s="296"/>
      <c r="FW83" s="297"/>
      <c r="FX83" s="298"/>
      <c r="FY83" s="298"/>
      <c r="FZ83" s="298"/>
      <c r="GA83" s="298"/>
      <c r="GB83" s="298"/>
      <c r="GC83" s="295"/>
      <c r="GD83" s="296"/>
      <c r="GE83" s="297"/>
      <c r="GF83" s="298"/>
      <c r="GG83" s="298"/>
      <c r="GH83" s="298"/>
      <c r="GI83" s="298"/>
      <c r="GJ83" s="298"/>
      <c r="GK83" s="295"/>
      <c r="GL83" s="296"/>
      <c r="GM83" s="297"/>
      <c r="GN83" s="298"/>
      <c r="GO83" s="298"/>
      <c r="GP83" s="298"/>
      <c r="GQ83" s="298"/>
      <c r="GR83" s="298"/>
      <c r="GS83" s="295"/>
      <c r="GT83" s="296"/>
      <c r="GU83" s="297"/>
      <c r="GV83" s="298"/>
      <c r="GW83" s="298"/>
      <c r="GX83" s="298"/>
      <c r="GY83" s="298"/>
      <c r="GZ83" s="298"/>
      <c r="HA83" s="295"/>
      <c r="HB83" s="296"/>
      <c r="HC83" s="297"/>
      <c r="HD83" s="298"/>
      <c r="HE83" s="298"/>
      <c r="HF83" s="298"/>
      <c r="HG83" s="298"/>
      <c r="HH83" s="298"/>
      <c r="HI83" s="295"/>
      <c r="HJ83" s="296"/>
      <c r="HK83" s="297"/>
      <c r="HL83" s="298"/>
      <c r="HM83" s="298"/>
      <c r="HN83" s="298"/>
      <c r="HO83" s="298"/>
      <c r="HP83" s="298"/>
      <c r="HQ83" s="295"/>
      <c r="HR83" s="296"/>
      <c r="HS83" s="297"/>
      <c r="HT83" s="298"/>
      <c r="HU83" s="298"/>
      <c r="HV83" s="298"/>
      <c r="HW83" s="298"/>
      <c r="HX83" s="298"/>
      <c r="HY83" s="295"/>
      <c r="HZ83" s="296"/>
      <c r="IA83" s="297"/>
      <c r="IB83" s="298"/>
      <c r="IC83" s="298"/>
      <c r="ID83" s="298"/>
      <c r="IE83" s="298"/>
      <c r="IF83" s="298"/>
      <c r="IG83" s="295"/>
      <c r="IH83" s="296"/>
      <c r="II83" s="297"/>
      <c r="IJ83" s="298"/>
      <c r="IK83" s="298"/>
      <c r="IL83" s="298"/>
      <c r="IM83" s="298"/>
      <c r="IN83" s="298"/>
      <c r="IO83" s="295"/>
      <c r="IP83" s="296"/>
      <c r="IQ83" s="297"/>
      <c r="IR83" s="298"/>
      <c r="IS83" s="298"/>
      <c r="IT83" s="298"/>
      <c r="IU83" s="298"/>
      <c r="IV83" s="298"/>
    </row>
    <row r="84" spans="1:256" ht="12.75">
      <c r="A84" s="104">
        <v>39427</v>
      </c>
      <c r="B84" s="108" t="s">
        <v>361</v>
      </c>
      <c r="C84" s="108" t="s">
        <v>362</v>
      </c>
      <c r="D84" s="107" t="s">
        <v>662</v>
      </c>
      <c r="E84" s="107">
        <v>370000</v>
      </c>
      <c r="F84" s="107">
        <v>0.5</v>
      </c>
      <c r="G84" s="107" t="s">
        <v>662</v>
      </c>
      <c r="H84" s="107" t="s">
        <v>662</v>
      </c>
      <c r="I84" s="295"/>
      <c r="J84" s="299"/>
      <c r="K84" s="297"/>
      <c r="L84" s="298"/>
      <c r="M84" s="298"/>
      <c r="N84" s="298"/>
      <c r="O84" s="298"/>
      <c r="P84" s="298"/>
      <c r="Q84" s="295"/>
      <c r="R84" s="299"/>
      <c r="S84" s="297"/>
      <c r="T84" s="298"/>
      <c r="U84" s="298"/>
      <c r="V84" s="298"/>
      <c r="W84" s="298"/>
      <c r="X84" s="298"/>
      <c r="Y84" s="295"/>
      <c r="Z84" s="299"/>
      <c r="AA84" s="297"/>
      <c r="AB84" s="298"/>
      <c r="AC84" s="298"/>
      <c r="AD84" s="298"/>
      <c r="AE84" s="298"/>
      <c r="AF84" s="298"/>
      <c r="AG84" s="295"/>
      <c r="AH84" s="299"/>
      <c r="AI84" s="297"/>
      <c r="AJ84" s="298"/>
      <c r="AK84" s="298"/>
      <c r="AL84" s="298"/>
      <c r="AM84" s="298"/>
      <c r="AN84" s="298"/>
      <c r="AO84" s="295"/>
      <c r="AP84" s="299"/>
      <c r="AQ84" s="297"/>
      <c r="AR84" s="298"/>
      <c r="AS84" s="298"/>
      <c r="AT84" s="298"/>
      <c r="AU84" s="298"/>
      <c r="AV84" s="298"/>
      <c r="AW84" s="295"/>
      <c r="AX84" s="299"/>
      <c r="AY84" s="297"/>
      <c r="AZ84" s="298"/>
      <c r="BA84" s="298"/>
      <c r="BB84" s="298"/>
      <c r="BC84" s="298"/>
      <c r="BD84" s="298"/>
      <c r="BE84" s="295"/>
      <c r="BF84" s="299"/>
      <c r="BG84" s="297"/>
      <c r="BH84" s="298"/>
      <c r="BI84" s="298"/>
      <c r="BJ84" s="298"/>
      <c r="BK84" s="298"/>
      <c r="BL84" s="298"/>
      <c r="BM84" s="295"/>
      <c r="BN84" s="299"/>
      <c r="BO84" s="297"/>
      <c r="BP84" s="298"/>
      <c r="BQ84" s="298"/>
      <c r="BR84" s="298"/>
      <c r="BS84" s="298"/>
      <c r="BT84" s="298"/>
      <c r="BU84" s="295"/>
      <c r="BV84" s="299"/>
      <c r="BW84" s="297"/>
      <c r="BX84" s="298"/>
      <c r="BY84" s="298"/>
      <c r="BZ84" s="298"/>
      <c r="CA84" s="298"/>
      <c r="CB84" s="298"/>
      <c r="CC84" s="295"/>
      <c r="CD84" s="299"/>
      <c r="CE84" s="297"/>
      <c r="CF84" s="298"/>
      <c r="CG84" s="298"/>
      <c r="CH84" s="298"/>
      <c r="CI84" s="298"/>
      <c r="CJ84" s="298"/>
      <c r="CK84" s="295"/>
      <c r="CL84" s="299"/>
      <c r="CM84" s="297"/>
      <c r="CN84" s="298"/>
      <c r="CO84" s="298"/>
      <c r="CP84" s="298"/>
      <c r="CQ84" s="298"/>
      <c r="CR84" s="298"/>
      <c r="CS84" s="295"/>
      <c r="CT84" s="299"/>
      <c r="CU84" s="297"/>
      <c r="CV84" s="298"/>
      <c r="CW84" s="298"/>
      <c r="CX84" s="298"/>
      <c r="CY84" s="298"/>
      <c r="CZ84" s="298"/>
      <c r="DA84" s="295"/>
      <c r="DB84" s="299"/>
      <c r="DC84" s="297"/>
      <c r="DD84" s="298"/>
      <c r="DE84" s="298"/>
      <c r="DF84" s="298"/>
      <c r="DG84" s="298"/>
      <c r="DH84" s="298"/>
      <c r="DI84" s="295"/>
      <c r="DJ84" s="299"/>
      <c r="DK84" s="297"/>
      <c r="DL84" s="298"/>
      <c r="DM84" s="298"/>
      <c r="DN84" s="298"/>
      <c r="DO84" s="298"/>
      <c r="DP84" s="298"/>
      <c r="DQ84" s="295"/>
      <c r="DR84" s="299"/>
      <c r="DS84" s="297"/>
      <c r="DT84" s="298"/>
      <c r="DU84" s="298"/>
      <c r="DV84" s="298"/>
      <c r="DW84" s="298"/>
      <c r="DX84" s="298"/>
      <c r="DY84" s="295"/>
      <c r="DZ84" s="299"/>
      <c r="EA84" s="297"/>
      <c r="EB84" s="298"/>
      <c r="EC84" s="298"/>
      <c r="ED84" s="298"/>
      <c r="EE84" s="298"/>
      <c r="EF84" s="298"/>
      <c r="EG84" s="295"/>
      <c r="EH84" s="299"/>
      <c r="EI84" s="297"/>
      <c r="EJ84" s="298"/>
      <c r="EK84" s="298"/>
      <c r="EL84" s="298"/>
      <c r="EM84" s="298"/>
      <c r="EN84" s="298"/>
      <c r="EO84" s="295"/>
      <c r="EP84" s="299"/>
      <c r="EQ84" s="297"/>
      <c r="ER84" s="298"/>
      <c r="ES84" s="298"/>
      <c r="ET84" s="298"/>
      <c r="EU84" s="298"/>
      <c r="EV84" s="298"/>
      <c r="EW84" s="295"/>
      <c r="EX84" s="299"/>
      <c r="EY84" s="297"/>
      <c r="EZ84" s="298"/>
      <c r="FA84" s="298"/>
      <c r="FB84" s="298"/>
      <c r="FC84" s="298"/>
      <c r="FD84" s="298"/>
      <c r="FE84" s="295"/>
      <c r="FF84" s="299"/>
      <c r="FG84" s="297"/>
      <c r="FH84" s="298"/>
      <c r="FI84" s="298"/>
      <c r="FJ84" s="298"/>
      <c r="FK84" s="298"/>
      <c r="FL84" s="298"/>
      <c r="FM84" s="295"/>
      <c r="FN84" s="299"/>
      <c r="FO84" s="297"/>
      <c r="FP84" s="298"/>
      <c r="FQ84" s="298"/>
      <c r="FR84" s="298"/>
      <c r="FS84" s="298"/>
      <c r="FT84" s="298"/>
      <c r="FU84" s="295"/>
      <c r="FV84" s="299"/>
      <c r="FW84" s="297"/>
      <c r="FX84" s="298"/>
      <c r="FY84" s="298"/>
      <c r="FZ84" s="298"/>
      <c r="GA84" s="298"/>
      <c r="GB84" s="298"/>
      <c r="GC84" s="295"/>
      <c r="GD84" s="299"/>
      <c r="GE84" s="297"/>
      <c r="GF84" s="298"/>
      <c r="GG84" s="298"/>
      <c r="GH84" s="298"/>
      <c r="GI84" s="298"/>
      <c r="GJ84" s="298"/>
      <c r="GK84" s="295"/>
      <c r="GL84" s="299"/>
      <c r="GM84" s="297"/>
      <c r="GN84" s="298"/>
      <c r="GO84" s="298"/>
      <c r="GP84" s="298"/>
      <c r="GQ84" s="298"/>
      <c r="GR84" s="298"/>
      <c r="GS84" s="295"/>
      <c r="GT84" s="299"/>
      <c r="GU84" s="297"/>
      <c r="GV84" s="298"/>
      <c r="GW84" s="298"/>
      <c r="GX84" s="298"/>
      <c r="GY84" s="298"/>
      <c r="GZ84" s="298"/>
      <c r="HA84" s="295"/>
      <c r="HB84" s="299"/>
      <c r="HC84" s="297"/>
      <c r="HD84" s="298"/>
      <c r="HE84" s="298"/>
      <c r="HF84" s="298"/>
      <c r="HG84" s="298"/>
      <c r="HH84" s="298"/>
      <c r="HI84" s="295"/>
      <c r="HJ84" s="299"/>
      <c r="HK84" s="297"/>
      <c r="HL84" s="298"/>
      <c r="HM84" s="298"/>
      <c r="HN84" s="298"/>
      <c r="HO84" s="298"/>
      <c r="HP84" s="298"/>
      <c r="HQ84" s="295"/>
      <c r="HR84" s="299"/>
      <c r="HS84" s="297"/>
      <c r="HT84" s="298"/>
      <c r="HU84" s="298"/>
      <c r="HV84" s="298"/>
      <c r="HW84" s="298"/>
      <c r="HX84" s="298"/>
      <c r="HY84" s="295"/>
      <c r="HZ84" s="299"/>
      <c r="IA84" s="297"/>
      <c r="IB84" s="298"/>
      <c r="IC84" s="298"/>
      <c r="ID84" s="298"/>
      <c r="IE84" s="298"/>
      <c r="IF84" s="298"/>
      <c r="IG84" s="295"/>
      <c r="IH84" s="299"/>
      <c r="II84" s="297"/>
      <c r="IJ84" s="298"/>
      <c r="IK84" s="298"/>
      <c r="IL84" s="298"/>
      <c r="IM84" s="298"/>
      <c r="IN84" s="298"/>
      <c r="IO84" s="295"/>
      <c r="IP84" s="299"/>
      <c r="IQ84" s="297"/>
      <c r="IR84" s="298"/>
      <c r="IS84" s="298"/>
      <c r="IT84" s="298"/>
      <c r="IU84" s="298"/>
      <c r="IV84" s="298"/>
    </row>
    <row r="85" spans="1:256" ht="12.75">
      <c r="A85" s="104">
        <v>39445</v>
      </c>
      <c r="B85" s="108" t="s">
        <v>363</v>
      </c>
      <c r="C85" s="108" t="s">
        <v>364</v>
      </c>
      <c r="D85" s="107" t="s">
        <v>662</v>
      </c>
      <c r="E85" s="107" t="s">
        <v>662</v>
      </c>
      <c r="F85" s="107">
        <v>0.1</v>
      </c>
      <c r="G85" s="107" t="s">
        <v>662</v>
      </c>
      <c r="H85" s="107" t="s">
        <v>662</v>
      </c>
      <c r="I85" s="295"/>
      <c r="J85" s="299"/>
      <c r="K85" s="297"/>
      <c r="L85" s="298"/>
      <c r="M85" s="298"/>
      <c r="N85" s="298"/>
      <c r="O85" s="298"/>
      <c r="P85" s="298"/>
      <c r="Q85" s="295"/>
      <c r="R85" s="299"/>
      <c r="S85" s="297"/>
      <c r="T85" s="298"/>
      <c r="U85" s="298"/>
      <c r="V85" s="298"/>
      <c r="W85" s="298"/>
      <c r="X85" s="298"/>
      <c r="Y85" s="295"/>
      <c r="Z85" s="299"/>
      <c r="AA85" s="297"/>
      <c r="AB85" s="298"/>
      <c r="AC85" s="298"/>
      <c r="AD85" s="298"/>
      <c r="AE85" s="298"/>
      <c r="AF85" s="298"/>
      <c r="AG85" s="295"/>
      <c r="AH85" s="299"/>
      <c r="AI85" s="297"/>
      <c r="AJ85" s="298"/>
      <c r="AK85" s="298"/>
      <c r="AL85" s="298"/>
      <c r="AM85" s="298"/>
      <c r="AN85" s="298"/>
      <c r="AO85" s="295"/>
      <c r="AP85" s="299"/>
      <c r="AQ85" s="297"/>
      <c r="AR85" s="298"/>
      <c r="AS85" s="298"/>
      <c r="AT85" s="298"/>
      <c r="AU85" s="298"/>
      <c r="AV85" s="298"/>
      <c r="AW85" s="295"/>
      <c r="AX85" s="299"/>
      <c r="AY85" s="297"/>
      <c r="AZ85" s="298"/>
      <c r="BA85" s="298"/>
      <c r="BB85" s="298"/>
      <c r="BC85" s="298"/>
      <c r="BD85" s="298"/>
      <c r="BE85" s="295"/>
      <c r="BF85" s="299"/>
      <c r="BG85" s="297"/>
      <c r="BH85" s="298"/>
      <c r="BI85" s="298"/>
      <c r="BJ85" s="298"/>
      <c r="BK85" s="298"/>
      <c r="BL85" s="298"/>
      <c r="BM85" s="295"/>
      <c r="BN85" s="299"/>
      <c r="BO85" s="297"/>
      <c r="BP85" s="298"/>
      <c r="BQ85" s="298"/>
      <c r="BR85" s="298"/>
      <c r="BS85" s="298"/>
      <c r="BT85" s="298"/>
      <c r="BU85" s="295"/>
      <c r="BV85" s="299"/>
      <c r="BW85" s="297"/>
      <c r="BX85" s="298"/>
      <c r="BY85" s="298"/>
      <c r="BZ85" s="298"/>
      <c r="CA85" s="298"/>
      <c r="CB85" s="298"/>
      <c r="CC85" s="295"/>
      <c r="CD85" s="299"/>
      <c r="CE85" s="297"/>
      <c r="CF85" s="298"/>
      <c r="CG85" s="298"/>
      <c r="CH85" s="298"/>
      <c r="CI85" s="298"/>
      <c r="CJ85" s="298"/>
      <c r="CK85" s="295"/>
      <c r="CL85" s="299"/>
      <c r="CM85" s="297"/>
      <c r="CN85" s="298"/>
      <c r="CO85" s="298"/>
      <c r="CP85" s="298"/>
      <c r="CQ85" s="298"/>
      <c r="CR85" s="298"/>
      <c r="CS85" s="295"/>
      <c r="CT85" s="299"/>
      <c r="CU85" s="297"/>
      <c r="CV85" s="298"/>
      <c r="CW85" s="298"/>
      <c r="CX85" s="298"/>
      <c r="CY85" s="298"/>
      <c r="CZ85" s="298"/>
      <c r="DA85" s="295"/>
      <c r="DB85" s="299"/>
      <c r="DC85" s="297"/>
      <c r="DD85" s="298"/>
      <c r="DE85" s="298"/>
      <c r="DF85" s="298"/>
      <c r="DG85" s="298"/>
      <c r="DH85" s="298"/>
      <c r="DI85" s="295"/>
      <c r="DJ85" s="299"/>
      <c r="DK85" s="297"/>
      <c r="DL85" s="298"/>
      <c r="DM85" s="298"/>
      <c r="DN85" s="298"/>
      <c r="DO85" s="298"/>
      <c r="DP85" s="298"/>
      <c r="DQ85" s="295"/>
      <c r="DR85" s="299"/>
      <c r="DS85" s="297"/>
      <c r="DT85" s="298"/>
      <c r="DU85" s="298"/>
      <c r="DV85" s="298"/>
      <c r="DW85" s="298"/>
      <c r="DX85" s="298"/>
      <c r="DY85" s="295"/>
      <c r="DZ85" s="299"/>
      <c r="EA85" s="297"/>
      <c r="EB85" s="298"/>
      <c r="EC85" s="298"/>
      <c r="ED85" s="298"/>
      <c r="EE85" s="298"/>
      <c r="EF85" s="298"/>
      <c r="EG85" s="295"/>
      <c r="EH85" s="299"/>
      <c r="EI85" s="297"/>
      <c r="EJ85" s="298"/>
      <c r="EK85" s="298"/>
      <c r="EL85" s="298"/>
      <c r="EM85" s="298"/>
      <c r="EN85" s="298"/>
      <c r="EO85" s="295"/>
      <c r="EP85" s="299"/>
      <c r="EQ85" s="297"/>
      <c r="ER85" s="298"/>
      <c r="ES85" s="298"/>
      <c r="ET85" s="298"/>
      <c r="EU85" s="298"/>
      <c r="EV85" s="298"/>
      <c r="EW85" s="295"/>
      <c r="EX85" s="299"/>
      <c r="EY85" s="297"/>
      <c r="EZ85" s="298"/>
      <c r="FA85" s="298"/>
      <c r="FB85" s="298"/>
      <c r="FC85" s="298"/>
      <c r="FD85" s="298"/>
      <c r="FE85" s="295"/>
      <c r="FF85" s="299"/>
      <c r="FG85" s="297"/>
      <c r="FH85" s="298"/>
      <c r="FI85" s="298"/>
      <c r="FJ85" s="298"/>
      <c r="FK85" s="298"/>
      <c r="FL85" s="298"/>
      <c r="FM85" s="295"/>
      <c r="FN85" s="299"/>
      <c r="FO85" s="297"/>
      <c r="FP85" s="298"/>
      <c r="FQ85" s="298"/>
      <c r="FR85" s="298"/>
      <c r="FS85" s="298"/>
      <c r="FT85" s="298"/>
      <c r="FU85" s="295"/>
      <c r="FV85" s="299"/>
      <c r="FW85" s="297"/>
      <c r="FX85" s="298"/>
      <c r="FY85" s="298"/>
      <c r="FZ85" s="298"/>
      <c r="GA85" s="298"/>
      <c r="GB85" s="298"/>
      <c r="GC85" s="295"/>
      <c r="GD85" s="299"/>
      <c r="GE85" s="297"/>
      <c r="GF85" s="298"/>
      <c r="GG85" s="298"/>
      <c r="GH85" s="298"/>
      <c r="GI85" s="298"/>
      <c r="GJ85" s="298"/>
      <c r="GK85" s="295"/>
      <c r="GL85" s="299"/>
      <c r="GM85" s="297"/>
      <c r="GN85" s="298"/>
      <c r="GO85" s="298"/>
      <c r="GP85" s="298"/>
      <c r="GQ85" s="298"/>
      <c r="GR85" s="298"/>
      <c r="GS85" s="295"/>
      <c r="GT85" s="299"/>
      <c r="GU85" s="297"/>
      <c r="GV85" s="298"/>
      <c r="GW85" s="298"/>
      <c r="GX85" s="298"/>
      <c r="GY85" s="298"/>
      <c r="GZ85" s="298"/>
      <c r="HA85" s="295"/>
      <c r="HB85" s="299"/>
      <c r="HC85" s="297"/>
      <c r="HD85" s="298"/>
      <c r="HE85" s="298"/>
      <c r="HF85" s="298"/>
      <c r="HG85" s="298"/>
      <c r="HH85" s="298"/>
      <c r="HI85" s="295"/>
      <c r="HJ85" s="299"/>
      <c r="HK85" s="297"/>
      <c r="HL85" s="298"/>
      <c r="HM85" s="298"/>
      <c r="HN85" s="298"/>
      <c r="HO85" s="298"/>
      <c r="HP85" s="298"/>
      <c r="HQ85" s="295"/>
      <c r="HR85" s="299"/>
      <c r="HS85" s="297"/>
      <c r="HT85" s="298"/>
      <c r="HU85" s="298"/>
      <c r="HV85" s="298"/>
      <c r="HW85" s="298"/>
      <c r="HX85" s="298"/>
      <c r="HY85" s="295"/>
      <c r="HZ85" s="299"/>
      <c r="IA85" s="297"/>
      <c r="IB85" s="298"/>
      <c r="IC85" s="298"/>
      <c r="ID85" s="298"/>
      <c r="IE85" s="298"/>
      <c r="IF85" s="298"/>
      <c r="IG85" s="295"/>
      <c r="IH85" s="299"/>
      <c r="II85" s="297"/>
      <c r="IJ85" s="298"/>
      <c r="IK85" s="298"/>
      <c r="IL85" s="298"/>
      <c r="IM85" s="298"/>
      <c r="IN85" s="298"/>
      <c r="IO85" s="295"/>
      <c r="IP85" s="299"/>
      <c r="IQ85" s="297"/>
      <c r="IR85" s="298"/>
      <c r="IS85" s="298"/>
      <c r="IT85" s="298"/>
      <c r="IU85" s="298"/>
      <c r="IV85" s="298"/>
    </row>
    <row r="86" spans="1:256" ht="12.75">
      <c r="A86" s="104">
        <v>39448</v>
      </c>
      <c r="B86" s="108" t="s">
        <v>718</v>
      </c>
      <c r="C86" s="108" t="s">
        <v>365</v>
      </c>
      <c r="D86" s="107" t="s">
        <v>366</v>
      </c>
      <c r="E86" s="107" t="s">
        <v>367</v>
      </c>
      <c r="F86" s="107">
        <v>0.1</v>
      </c>
      <c r="G86" s="107">
        <v>10290</v>
      </c>
      <c r="H86" s="107">
        <f>F86*G86</f>
        <v>1029</v>
      </c>
      <c r="I86" s="295"/>
      <c r="J86" s="299"/>
      <c r="K86" s="297"/>
      <c r="L86" s="298"/>
      <c r="M86" s="298"/>
      <c r="N86" s="298"/>
      <c r="O86" s="298"/>
      <c r="P86" s="298"/>
      <c r="Q86" s="295"/>
      <c r="R86" s="299"/>
      <c r="S86" s="297"/>
      <c r="T86" s="298"/>
      <c r="U86" s="298"/>
      <c r="V86" s="298"/>
      <c r="W86" s="298"/>
      <c r="X86" s="298"/>
      <c r="Y86" s="295"/>
      <c r="Z86" s="299"/>
      <c r="AA86" s="297"/>
      <c r="AB86" s="298"/>
      <c r="AC86" s="298"/>
      <c r="AD86" s="298"/>
      <c r="AE86" s="298"/>
      <c r="AF86" s="298"/>
      <c r="AG86" s="295"/>
      <c r="AH86" s="299"/>
      <c r="AI86" s="297"/>
      <c r="AJ86" s="298"/>
      <c r="AK86" s="298"/>
      <c r="AL86" s="298"/>
      <c r="AM86" s="298"/>
      <c r="AN86" s="298"/>
      <c r="AO86" s="295"/>
      <c r="AP86" s="299"/>
      <c r="AQ86" s="297"/>
      <c r="AR86" s="298"/>
      <c r="AS86" s="298"/>
      <c r="AT86" s="298"/>
      <c r="AU86" s="298"/>
      <c r="AV86" s="298"/>
      <c r="AW86" s="295"/>
      <c r="AX86" s="299"/>
      <c r="AY86" s="297"/>
      <c r="AZ86" s="298"/>
      <c r="BA86" s="298"/>
      <c r="BB86" s="298"/>
      <c r="BC86" s="298"/>
      <c r="BD86" s="298"/>
      <c r="BE86" s="295"/>
      <c r="BF86" s="299"/>
      <c r="BG86" s="297"/>
      <c r="BH86" s="298"/>
      <c r="BI86" s="298"/>
      <c r="BJ86" s="298"/>
      <c r="BK86" s="298"/>
      <c r="BL86" s="298"/>
      <c r="BM86" s="295"/>
      <c r="BN86" s="299"/>
      <c r="BO86" s="297"/>
      <c r="BP86" s="298"/>
      <c r="BQ86" s="298"/>
      <c r="BR86" s="298"/>
      <c r="BS86" s="298"/>
      <c r="BT86" s="298"/>
      <c r="BU86" s="295"/>
      <c r="BV86" s="299"/>
      <c r="BW86" s="297"/>
      <c r="BX86" s="298"/>
      <c r="BY86" s="298"/>
      <c r="BZ86" s="298"/>
      <c r="CA86" s="298"/>
      <c r="CB86" s="298"/>
      <c r="CC86" s="295"/>
      <c r="CD86" s="299"/>
      <c r="CE86" s="297"/>
      <c r="CF86" s="298"/>
      <c r="CG86" s="298"/>
      <c r="CH86" s="298"/>
      <c r="CI86" s="298"/>
      <c r="CJ86" s="298"/>
      <c r="CK86" s="295"/>
      <c r="CL86" s="299"/>
      <c r="CM86" s="297"/>
      <c r="CN86" s="298"/>
      <c r="CO86" s="298"/>
      <c r="CP86" s="298"/>
      <c r="CQ86" s="298"/>
      <c r="CR86" s="298"/>
      <c r="CS86" s="295"/>
      <c r="CT86" s="299"/>
      <c r="CU86" s="297"/>
      <c r="CV86" s="298"/>
      <c r="CW86" s="298"/>
      <c r="CX86" s="298"/>
      <c r="CY86" s="298"/>
      <c r="CZ86" s="298"/>
      <c r="DA86" s="295"/>
      <c r="DB86" s="299"/>
      <c r="DC86" s="297"/>
      <c r="DD86" s="298"/>
      <c r="DE86" s="298"/>
      <c r="DF86" s="298"/>
      <c r="DG86" s="298"/>
      <c r="DH86" s="298"/>
      <c r="DI86" s="295"/>
      <c r="DJ86" s="299"/>
      <c r="DK86" s="297"/>
      <c r="DL86" s="298"/>
      <c r="DM86" s="298"/>
      <c r="DN86" s="298"/>
      <c r="DO86" s="298"/>
      <c r="DP86" s="298"/>
      <c r="DQ86" s="295"/>
      <c r="DR86" s="299"/>
      <c r="DS86" s="297"/>
      <c r="DT86" s="298"/>
      <c r="DU86" s="298"/>
      <c r="DV86" s="298"/>
      <c r="DW86" s="298"/>
      <c r="DX86" s="298"/>
      <c r="DY86" s="295"/>
      <c r="DZ86" s="299"/>
      <c r="EA86" s="297"/>
      <c r="EB86" s="298"/>
      <c r="EC86" s="298"/>
      <c r="ED86" s="298"/>
      <c r="EE86" s="298"/>
      <c r="EF86" s="298"/>
      <c r="EG86" s="295"/>
      <c r="EH86" s="299"/>
      <c r="EI86" s="297"/>
      <c r="EJ86" s="298"/>
      <c r="EK86" s="298"/>
      <c r="EL86" s="298"/>
      <c r="EM86" s="298"/>
      <c r="EN86" s="298"/>
      <c r="EO86" s="295"/>
      <c r="EP86" s="299"/>
      <c r="EQ86" s="297"/>
      <c r="ER86" s="298"/>
      <c r="ES86" s="298"/>
      <c r="ET86" s="298"/>
      <c r="EU86" s="298"/>
      <c r="EV86" s="298"/>
      <c r="EW86" s="295"/>
      <c r="EX86" s="299"/>
      <c r="EY86" s="297"/>
      <c r="EZ86" s="298"/>
      <c r="FA86" s="298"/>
      <c r="FB86" s="298"/>
      <c r="FC86" s="298"/>
      <c r="FD86" s="298"/>
      <c r="FE86" s="295"/>
      <c r="FF86" s="299"/>
      <c r="FG86" s="297"/>
      <c r="FH86" s="298"/>
      <c r="FI86" s="298"/>
      <c r="FJ86" s="298"/>
      <c r="FK86" s="298"/>
      <c r="FL86" s="298"/>
      <c r="FM86" s="295"/>
      <c r="FN86" s="299"/>
      <c r="FO86" s="297"/>
      <c r="FP86" s="298"/>
      <c r="FQ86" s="298"/>
      <c r="FR86" s="298"/>
      <c r="FS86" s="298"/>
      <c r="FT86" s="298"/>
      <c r="FU86" s="295"/>
      <c r="FV86" s="299"/>
      <c r="FW86" s="297"/>
      <c r="FX86" s="298"/>
      <c r="FY86" s="298"/>
      <c r="FZ86" s="298"/>
      <c r="GA86" s="298"/>
      <c r="GB86" s="298"/>
      <c r="GC86" s="295"/>
      <c r="GD86" s="299"/>
      <c r="GE86" s="297"/>
      <c r="GF86" s="298"/>
      <c r="GG86" s="298"/>
      <c r="GH86" s="298"/>
      <c r="GI86" s="298"/>
      <c r="GJ86" s="298"/>
      <c r="GK86" s="295"/>
      <c r="GL86" s="299"/>
      <c r="GM86" s="297"/>
      <c r="GN86" s="298"/>
      <c r="GO86" s="298"/>
      <c r="GP86" s="298"/>
      <c r="GQ86" s="298"/>
      <c r="GR86" s="298"/>
      <c r="GS86" s="295"/>
      <c r="GT86" s="299"/>
      <c r="GU86" s="297"/>
      <c r="GV86" s="298"/>
      <c r="GW86" s="298"/>
      <c r="GX86" s="298"/>
      <c r="GY86" s="298"/>
      <c r="GZ86" s="298"/>
      <c r="HA86" s="295"/>
      <c r="HB86" s="299"/>
      <c r="HC86" s="297"/>
      <c r="HD86" s="298"/>
      <c r="HE86" s="298"/>
      <c r="HF86" s="298"/>
      <c r="HG86" s="298"/>
      <c r="HH86" s="298"/>
      <c r="HI86" s="295"/>
      <c r="HJ86" s="299"/>
      <c r="HK86" s="297"/>
      <c r="HL86" s="298"/>
      <c r="HM86" s="298"/>
      <c r="HN86" s="298"/>
      <c r="HO86" s="298"/>
      <c r="HP86" s="298"/>
      <c r="HQ86" s="295"/>
      <c r="HR86" s="299"/>
      <c r="HS86" s="297"/>
      <c r="HT86" s="298"/>
      <c r="HU86" s="298"/>
      <c r="HV86" s="298"/>
      <c r="HW86" s="298"/>
      <c r="HX86" s="298"/>
      <c r="HY86" s="295"/>
      <c r="HZ86" s="299"/>
      <c r="IA86" s="297"/>
      <c r="IB86" s="298"/>
      <c r="IC86" s="298"/>
      <c r="ID86" s="298"/>
      <c r="IE86" s="298"/>
      <c r="IF86" s="298"/>
      <c r="IG86" s="295"/>
      <c r="IH86" s="299"/>
      <c r="II86" s="297"/>
      <c r="IJ86" s="298"/>
      <c r="IK86" s="298"/>
      <c r="IL86" s="298"/>
      <c r="IM86" s="298"/>
      <c r="IN86" s="298"/>
      <c r="IO86" s="295"/>
      <c r="IP86" s="299"/>
      <c r="IQ86" s="297"/>
      <c r="IR86" s="298"/>
      <c r="IS86" s="298"/>
      <c r="IT86" s="298"/>
      <c r="IU86" s="298"/>
      <c r="IV86" s="298"/>
    </row>
    <row r="87" spans="1:256" ht="12.75">
      <c r="A87" s="104">
        <v>39448</v>
      </c>
      <c r="B87" s="108" t="s">
        <v>339</v>
      </c>
      <c r="C87" s="105" t="s">
        <v>368</v>
      </c>
      <c r="D87" s="107">
        <v>20000</v>
      </c>
      <c r="E87" s="107" t="s">
        <v>662</v>
      </c>
      <c r="F87" s="107">
        <v>0.1</v>
      </c>
      <c r="G87" s="107" t="s">
        <v>662</v>
      </c>
      <c r="H87" s="107" t="s">
        <v>662</v>
      </c>
      <c r="I87" s="295"/>
      <c r="J87" s="299"/>
      <c r="K87" s="297"/>
      <c r="L87" s="298"/>
      <c r="M87" s="298"/>
      <c r="N87" s="298"/>
      <c r="O87" s="298"/>
      <c r="P87" s="298"/>
      <c r="Q87" s="295"/>
      <c r="R87" s="299"/>
      <c r="S87" s="297"/>
      <c r="T87" s="298"/>
      <c r="U87" s="298"/>
      <c r="V87" s="298"/>
      <c r="W87" s="298"/>
      <c r="X87" s="298"/>
      <c r="Y87" s="295"/>
      <c r="Z87" s="299"/>
      <c r="AA87" s="297"/>
      <c r="AB87" s="298"/>
      <c r="AC87" s="298"/>
      <c r="AD87" s="298"/>
      <c r="AE87" s="298"/>
      <c r="AF87" s="298"/>
      <c r="AG87" s="295"/>
      <c r="AH87" s="299"/>
      <c r="AI87" s="297"/>
      <c r="AJ87" s="298"/>
      <c r="AK87" s="298"/>
      <c r="AL87" s="298"/>
      <c r="AM87" s="298"/>
      <c r="AN87" s="298"/>
      <c r="AO87" s="295"/>
      <c r="AP87" s="299"/>
      <c r="AQ87" s="297"/>
      <c r="AR87" s="298"/>
      <c r="AS87" s="298"/>
      <c r="AT87" s="298"/>
      <c r="AU87" s="298"/>
      <c r="AV87" s="298"/>
      <c r="AW87" s="295"/>
      <c r="AX87" s="299"/>
      <c r="AY87" s="297"/>
      <c r="AZ87" s="298"/>
      <c r="BA87" s="298"/>
      <c r="BB87" s="298"/>
      <c r="BC87" s="298"/>
      <c r="BD87" s="298"/>
      <c r="BE87" s="295"/>
      <c r="BF87" s="299"/>
      <c r="BG87" s="297"/>
      <c r="BH87" s="298"/>
      <c r="BI87" s="298"/>
      <c r="BJ87" s="298"/>
      <c r="BK87" s="298"/>
      <c r="BL87" s="298"/>
      <c r="BM87" s="295"/>
      <c r="BN87" s="299"/>
      <c r="BO87" s="297"/>
      <c r="BP87" s="298"/>
      <c r="BQ87" s="298"/>
      <c r="BR87" s="298"/>
      <c r="BS87" s="298"/>
      <c r="BT87" s="298"/>
      <c r="BU87" s="295"/>
      <c r="BV87" s="299"/>
      <c r="BW87" s="297"/>
      <c r="BX87" s="298"/>
      <c r="BY87" s="298"/>
      <c r="BZ87" s="298"/>
      <c r="CA87" s="298"/>
      <c r="CB87" s="298"/>
      <c r="CC87" s="295"/>
      <c r="CD87" s="299"/>
      <c r="CE87" s="297"/>
      <c r="CF87" s="298"/>
      <c r="CG87" s="298"/>
      <c r="CH87" s="298"/>
      <c r="CI87" s="298"/>
      <c r="CJ87" s="298"/>
      <c r="CK87" s="295"/>
      <c r="CL87" s="299"/>
      <c r="CM87" s="297"/>
      <c r="CN87" s="298"/>
      <c r="CO87" s="298"/>
      <c r="CP87" s="298"/>
      <c r="CQ87" s="298"/>
      <c r="CR87" s="298"/>
      <c r="CS87" s="295"/>
      <c r="CT87" s="299"/>
      <c r="CU87" s="297"/>
      <c r="CV87" s="298"/>
      <c r="CW87" s="298"/>
      <c r="CX87" s="298"/>
      <c r="CY87" s="298"/>
      <c r="CZ87" s="298"/>
      <c r="DA87" s="295"/>
      <c r="DB87" s="299"/>
      <c r="DC87" s="297"/>
      <c r="DD87" s="298"/>
      <c r="DE87" s="298"/>
      <c r="DF87" s="298"/>
      <c r="DG87" s="298"/>
      <c r="DH87" s="298"/>
      <c r="DI87" s="295"/>
      <c r="DJ87" s="299"/>
      <c r="DK87" s="297"/>
      <c r="DL87" s="298"/>
      <c r="DM87" s="298"/>
      <c r="DN87" s="298"/>
      <c r="DO87" s="298"/>
      <c r="DP87" s="298"/>
      <c r="DQ87" s="295"/>
      <c r="DR87" s="299"/>
      <c r="DS87" s="297"/>
      <c r="DT87" s="298"/>
      <c r="DU87" s="298"/>
      <c r="DV87" s="298"/>
      <c r="DW87" s="298"/>
      <c r="DX87" s="298"/>
      <c r="DY87" s="295"/>
      <c r="DZ87" s="299"/>
      <c r="EA87" s="297"/>
      <c r="EB87" s="298"/>
      <c r="EC87" s="298"/>
      <c r="ED87" s="298"/>
      <c r="EE87" s="298"/>
      <c r="EF87" s="298"/>
      <c r="EG87" s="295"/>
      <c r="EH87" s="299"/>
      <c r="EI87" s="297"/>
      <c r="EJ87" s="298"/>
      <c r="EK87" s="298"/>
      <c r="EL87" s="298"/>
      <c r="EM87" s="298"/>
      <c r="EN87" s="298"/>
      <c r="EO87" s="295"/>
      <c r="EP87" s="299"/>
      <c r="EQ87" s="297"/>
      <c r="ER87" s="298"/>
      <c r="ES87" s="298"/>
      <c r="ET87" s="298"/>
      <c r="EU87" s="298"/>
      <c r="EV87" s="298"/>
      <c r="EW87" s="295"/>
      <c r="EX87" s="299"/>
      <c r="EY87" s="297"/>
      <c r="EZ87" s="298"/>
      <c r="FA87" s="298"/>
      <c r="FB87" s="298"/>
      <c r="FC87" s="298"/>
      <c r="FD87" s="298"/>
      <c r="FE87" s="295"/>
      <c r="FF87" s="299"/>
      <c r="FG87" s="297"/>
      <c r="FH87" s="298"/>
      <c r="FI87" s="298"/>
      <c r="FJ87" s="298"/>
      <c r="FK87" s="298"/>
      <c r="FL87" s="298"/>
      <c r="FM87" s="295"/>
      <c r="FN87" s="299"/>
      <c r="FO87" s="297"/>
      <c r="FP87" s="298"/>
      <c r="FQ87" s="298"/>
      <c r="FR87" s="298"/>
      <c r="FS87" s="298"/>
      <c r="FT87" s="298"/>
      <c r="FU87" s="295"/>
      <c r="FV87" s="299"/>
      <c r="FW87" s="297"/>
      <c r="FX87" s="298"/>
      <c r="FY87" s="298"/>
      <c r="FZ87" s="298"/>
      <c r="GA87" s="298"/>
      <c r="GB87" s="298"/>
      <c r="GC87" s="295"/>
      <c r="GD87" s="299"/>
      <c r="GE87" s="297"/>
      <c r="GF87" s="298"/>
      <c r="GG87" s="298"/>
      <c r="GH87" s="298"/>
      <c r="GI87" s="298"/>
      <c r="GJ87" s="298"/>
      <c r="GK87" s="295"/>
      <c r="GL87" s="299"/>
      <c r="GM87" s="297"/>
      <c r="GN87" s="298"/>
      <c r="GO87" s="298"/>
      <c r="GP87" s="298"/>
      <c r="GQ87" s="298"/>
      <c r="GR87" s="298"/>
      <c r="GS87" s="295"/>
      <c r="GT87" s="299"/>
      <c r="GU87" s="297"/>
      <c r="GV87" s="298"/>
      <c r="GW87" s="298"/>
      <c r="GX87" s="298"/>
      <c r="GY87" s="298"/>
      <c r="GZ87" s="298"/>
      <c r="HA87" s="295"/>
      <c r="HB87" s="299"/>
      <c r="HC87" s="297"/>
      <c r="HD87" s="298"/>
      <c r="HE87" s="298"/>
      <c r="HF87" s="298"/>
      <c r="HG87" s="298"/>
      <c r="HH87" s="298"/>
      <c r="HI87" s="295"/>
      <c r="HJ87" s="299"/>
      <c r="HK87" s="297"/>
      <c r="HL87" s="298"/>
      <c r="HM87" s="298"/>
      <c r="HN87" s="298"/>
      <c r="HO87" s="298"/>
      <c r="HP87" s="298"/>
      <c r="HQ87" s="295"/>
      <c r="HR87" s="299"/>
      <c r="HS87" s="297"/>
      <c r="HT87" s="298"/>
      <c r="HU87" s="298"/>
      <c r="HV87" s="298"/>
      <c r="HW87" s="298"/>
      <c r="HX87" s="298"/>
      <c r="HY87" s="295"/>
      <c r="HZ87" s="299"/>
      <c r="IA87" s="297"/>
      <c r="IB87" s="298"/>
      <c r="IC87" s="298"/>
      <c r="ID87" s="298"/>
      <c r="IE87" s="298"/>
      <c r="IF87" s="298"/>
      <c r="IG87" s="295"/>
      <c r="IH87" s="299"/>
      <c r="II87" s="297"/>
      <c r="IJ87" s="298"/>
      <c r="IK87" s="298"/>
      <c r="IL87" s="298"/>
      <c r="IM87" s="298"/>
      <c r="IN87" s="298"/>
      <c r="IO87" s="295"/>
      <c r="IP87" s="299"/>
      <c r="IQ87" s="297"/>
      <c r="IR87" s="298"/>
      <c r="IS87" s="298"/>
      <c r="IT87" s="298"/>
      <c r="IU87" s="298"/>
      <c r="IV87" s="298"/>
    </row>
    <row r="88" spans="1:256" ht="12.75">
      <c r="A88" s="104">
        <v>39448</v>
      </c>
      <c r="B88" s="105" t="s">
        <v>369</v>
      </c>
      <c r="C88" s="105" t="s">
        <v>370</v>
      </c>
      <c r="D88" s="107">
        <v>22000</v>
      </c>
      <c r="E88" s="107" t="s">
        <v>662</v>
      </c>
      <c r="F88" s="107">
        <v>0.2</v>
      </c>
      <c r="G88" s="107">
        <v>3400</v>
      </c>
      <c r="H88" s="107">
        <f>F88*G88</f>
        <v>680</v>
      </c>
      <c r="I88" s="295"/>
      <c r="J88" s="296"/>
      <c r="K88" s="297"/>
      <c r="L88" s="298"/>
      <c r="M88" s="298"/>
      <c r="N88" s="298"/>
      <c r="O88" s="298"/>
      <c r="P88" s="298"/>
      <c r="Q88" s="295"/>
      <c r="R88" s="296"/>
      <c r="S88" s="297"/>
      <c r="T88" s="298"/>
      <c r="U88" s="298"/>
      <c r="V88" s="298"/>
      <c r="W88" s="298"/>
      <c r="X88" s="298"/>
      <c r="Y88" s="295"/>
      <c r="Z88" s="296"/>
      <c r="AA88" s="297"/>
      <c r="AB88" s="298"/>
      <c r="AC88" s="298"/>
      <c r="AD88" s="298"/>
      <c r="AE88" s="298"/>
      <c r="AF88" s="298"/>
      <c r="AG88" s="295"/>
      <c r="AH88" s="296"/>
      <c r="AI88" s="297"/>
      <c r="AJ88" s="298"/>
      <c r="AK88" s="298"/>
      <c r="AL88" s="298"/>
      <c r="AM88" s="298"/>
      <c r="AN88" s="298"/>
      <c r="AO88" s="295"/>
      <c r="AP88" s="296"/>
      <c r="AQ88" s="297"/>
      <c r="AR88" s="298"/>
      <c r="AS88" s="298"/>
      <c r="AT88" s="298"/>
      <c r="AU88" s="298"/>
      <c r="AV88" s="298"/>
      <c r="AW88" s="295"/>
      <c r="AX88" s="296"/>
      <c r="AY88" s="297"/>
      <c r="AZ88" s="298"/>
      <c r="BA88" s="298"/>
      <c r="BB88" s="298"/>
      <c r="BC88" s="298"/>
      <c r="BD88" s="298"/>
      <c r="BE88" s="295"/>
      <c r="BF88" s="296"/>
      <c r="BG88" s="297"/>
      <c r="BH88" s="298"/>
      <c r="BI88" s="298"/>
      <c r="BJ88" s="298"/>
      <c r="BK88" s="298"/>
      <c r="BL88" s="298"/>
      <c r="BM88" s="295"/>
      <c r="BN88" s="296"/>
      <c r="BO88" s="297"/>
      <c r="BP88" s="298"/>
      <c r="BQ88" s="298"/>
      <c r="BR88" s="298"/>
      <c r="BS88" s="298"/>
      <c r="BT88" s="298"/>
      <c r="BU88" s="295"/>
      <c r="BV88" s="296"/>
      <c r="BW88" s="297"/>
      <c r="BX88" s="298"/>
      <c r="BY88" s="298"/>
      <c r="BZ88" s="298"/>
      <c r="CA88" s="298"/>
      <c r="CB88" s="298"/>
      <c r="CC88" s="295"/>
      <c r="CD88" s="296"/>
      <c r="CE88" s="297"/>
      <c r="CF88" s="298"/>
      <c r="CG88" s="298"/>
      <c r="CH88" s="298"/>
      <c r="CI88" s="298"/>
      <c r="CJ88" s="298"/>
      <c r="CK88" s="295"/>
      <c r="CL88" s="296"/>
      <c r="CM88" s="297"/>
      <c r="CN88" s="298"/>
      <c r="CO88" s="298"/>
      <c r="CP88" s="298"/>
      <c r="CQ88" s="298"/>
      <c r="CR88" s="298"/>
      <c r="CS88" s="295"/>
      <c r="CT88" s="296"/>
      <c r="CU88" s="297"/>
      <c r="CV88" s="298"/>
      <c r="CW88" s="298"/>
      <c r="CX88" s="298"/>
      <c r="CY88" s="298"/>
      <c r="CZ88" s="298"/>
      <c r="DA88" s="295"/>
      <c r="DB88" s="296"/>
      <c r="DC88" s="297"/>
      <c r="DD88" s="298"/>
      <c r="DE88" s="298"/>
      <c r="DF88" s="298"/>
      <c r="DG88" s="298"/>
      <c r="DH88" s="298"/>
      <c r="DI88" s="295"/>
      <c r="DJ88" s="296"/>
      <c r="DK88" s="297"/>
      <c r="DL88" s="298"/>
      <c r="DM88" s="298"/>
      <c r="DN88" s="298"/>
      <c r="DO88" s="298"/>
      <c r="DP88" s="298"/>
      <c r="DQ88" s="295"/>
      <c r="DR88" s="296"/>
      <c r="DS88" s="297"/>
      <c r="DT88" s="298"/>
      <c r="DU88" s="298"/>
      <c r="DV88" s="298"/>
      <c r="DW88" s="298"/>
      <c r="DX88" s="298"/>
      <c r="DY88" s="295"/>
      <c r="DZ88" s="296"/>
      <c r="EA88" s="297"/>
      <c r="EB88" s="298"/>
      <c r="EC88" s="298"/>
      <c r="ED88" s="298"/>
      <c r="EE88" s="298"/>
      <c r="EF88" s="298"/>
      <c r="EG88" s="295"/>
      <c r="EH88" s="296"/>
      <c r="EI88" s="297"/>
      <c r="EJ88" s="298"/>
      <c r="EK88" s="298"/>
      <c r="EL88" s="298"/>
      <c r="EM88" s="298"/>
      <c r="EN88" s="298"/>
      <c r="EO88" s="295"/>
      <c r="EP88" s="296"/>
      <c r="EQ88" s="297"/>
      <c r="ER88" s="298"/>
      <c r="ES88" s="298"/>
      <c r="ET88" s="298"/>
      <c r="EU88" s="298"/>
      <c r="EV88" s="298"/>
      <c r="EW88" s="295"/>
      <c r="EX88" s="296"/>
      <c r="EY88" s="297"/>
      <c r="EZ88" s="298"/>
      <c r="FA88" s="298"/>
      <c r="FB88" s="298"/>
      <c r="FC88" s="298"/>
      <c r="FD88" s="298"/>
      <c r="FE88" s="295"/>
      <c r="FF88" s="296"/>
      <c r="FG88" s="297"/>
      <c r="FH88" s="298"/>
      <c r="FI88" s="298"/>
      <c r="FJ88" s="298"/>
      <c r="FK88" s="298"/>
      <c r="FL88" s="298"/>
      <c r="FM88" s="295"/>
      <c r="FN88" s="296"/>
      <c r="FO88" s="297"/>
      <c r="FP88" s="298"/>
      <c r="FQ88" s="298"/>
      <c r="FR88" s="298"/>
      <c r="FS88" s="298"/>
      <c r="FT88" s="298"/>
      <c r="FU88" s="295"/>
      <c r="FV88" s="296"/>
      <c r="FW88" s="297"/>
      <c r="FX88" s="298"/>
      <c r="FY88" s="298"/>
      <c r="FZ88" s="298"/>
      <c r="GA88" s="298"/>
      <c r="GB88" s="298"/>
      <c r="GC88" s="295"/>
      <c r="GD88" s="296"/>
      <c r="GE88" s="297"/>
      <c r="GF88" s="298"/>
      <c r="GG88" s="298"/>
      <c r="GH88" s="298"/>
      <c r="GI88" s="298"/>
      <c r="GJ88" s="298"/>
      <c r="GK88" s="295"/>
      <c r="GL88" s="296"/>
      <c r="GM88" s="297"/>
      <c r="GN88" s="298"/>
      <c r="GO88" s="298"/>
      <c r="GP88" s="298"/>
      <c r="GQ88" s="298"/>
      <c r="GR88" s="298"/>
      <c r="GS88" s="295"/>
      <c r="GT88" s="296"/>
      <c r="GU88" s="297"/>
      <c r="GV88" s="298"/>
      <c r="GW88" s="298"/>
      <c r="GX88" s="298"/>
      <c r="GY88" s="298"/>
      <c r="GZ88" s="298"/>
      <c r="HA88" s="295"/>
      <c r="HB88" s="296"/>
      <c r="HC88" s="297"/>
      <c r="HD88" s="298"/>
      <c r="HE88" s="298"/>
      <c r="HF88" s="298"/>
      <c r="HG88" s="298"/>
      <c r="HH88" s="298"/>
      <c r="HI88" s="295"/>
      <c r="HJ88" s="296"/>
      <c r="HK88" s="297"/>
      <c r="HL88" s="298"/>
      <c r="HM88" s="298"/>
      <c r="HN88" s="298"/>
      <c r="HO88" s="298"/>
      <c r="HP88" s="298"/>
      <c r="HQ88" s="295"/>
      <c r="HR88" s="296"/>
      <c r="HS88" s="297"/>
      <c r="HT88" s="298"/>
      <c r="HU88" s="298"/>
      <c r="HV88" s="298"/>
      <c r="HW88" s="298"/>
      <c r="HX88" s="298"/>
      <c r="HY88" s="295"/>
      <c r="HZ88" s="296"/>
      <c r="IA88" s="297"/>
      <c r="IB88" s="298"/>
      <c r="IC88" s="298"/>
      <c r="ID88" s="298"/>
      <c r="IE88" s="298"/>
      <c r="IF88" s="298"/>
      <c r="IG88" s="295"/>
      <c r="IH88" s="296"/>
      <c r="II88" s="297"/>
      <c r="IJ88" s="298"/>
      <c r="IK88" s="298"/>
      <c r="IL88" s="298"/>
      <c r="IM88" s="298"/>
      <c r="IN88" s="298"/>
      <c r="IO88" s="295"/>
      <c r="IP88" s="296"/>
      <c r="IQ88" s="297"/>
      <c r="IR88" s="298"/>
      <c r="IS88" s="298"/>
      <c r="IT88" s="298"/>
      <c r="IU88" s="298"/>
      <c r="IV88" s="298"/>
    </row>
    <row r="89" spans="1:8" ht="12.75">
      <c r="A89" s="104">
        <v>39448</v>
      </c>
      <c r="B89" s="108" t="s">
        <v>302</v>
      </c>
      <c r="C89" s="108" t="s">
        <v>371</v>
      </c>
      <c r="D89" s="106">
        <v>30000</v>
      </c>
      <c r="E89" s="107">
        <v>135000</v>
      </c>
      <c r="F89" s="108">
        <v>1.3</v>
      </c>
      <c r="G89" s="107" t="s">
        <v>372</v>
      </c>
      <c r="H89" s="107" t="s">
        <v>662</v>
      </c>
    </row>
    <row r="90" spans="1:8" ht="12.75">
      <c r="A90" s="104">
        <v>39479</v>
      </c>
      <c r="B90" s="108" t="s">
        <v>373</v>
      </c>
      <c r="C90" s="108" t="s">
        <v>374</v>
      </c>
      <c r="D90" s="106">
        <v>40000</v>
      </c>
      <c r="E90" s="107">
        <v>70000</v>
      </c>
      <c r="F90" s="108">
        <v>1</v>
      </c>
      <c r="G90" s="107">
        <v>4500</v>
      </c>
      <c r="H90" s="107">
        <v>4500</v>
      </c>
    </row>
    <row r="91" spans="1:8" ht="12.75">
      <c r="A91" s="104">
        <v>39448</v>
      </c>
      <c r="B91" s="105" t="s">
        <v>375</v>
      </c>
      <c r="C91" s="300" t="s">
        <v>376</v>
      </c>
      <c r="D91" s="107" t="s">
        <v>662</v>
      </c>
      <c r="E91" s="107" t="s">
        <v>662</v>
      </c>
      <c r="F91" s="107">
        <v>1</v>
      </c>
      <c r="G91" s="107" t="s">
        <v>662</v>
      </c>
      <c r="H91" s="107" t="s">
        <v>662</v>
      </c>
    </row>
    <row r="92" spans="1:8" ht="12.75">
      <c r="A92" s="104">
        <v>39496</v>
      </c>
      <c r="B92" s="108" t="s">
        <v>377</v>
      </c>
      <c r="C92" s="108" t="s">
        <v>378</v>
      </c>
      <c r="D92" s="106">
        <v>1078613</v>
      </c>
      <c r="E92" s="112">
        <v>5226000</v>
      </c>
      <c r="F92" s="108">
        <v>1</v>
      </c>
      <c r="G92" s="107">
        <v>30120</v>
      </c>
      <c r="H92" s="107">
        <v>30120</v>
      </c>
    </row>
    <row r="93" spans="1:256" ht="12.75">
      <c r="A93" s="104">
        <v>39479</v>
      </c>
      <c r="B93" s="108" t="s">
        <v>379</v>
      </c>
      <c r="C93" s="108" t="s">
        <v>380</v>
      </c>
      <c r="D93" s="106" t="s">
        <v>662</v>
      </c>
      <c r="E93" s="112" t="s">
        <v>662</v>
      </c>
      <c r="F93" s="108">
        <v>2</v>
      </c>
      <c r="G93" s="107" t="s">
        <v>662</v>
      </c>
      <c r="H93" s="107" t="s">
        <v>662</v>
      </c>
      <c r="I93" s="295"/>
      <c r="J93" s="296"/>
      <c r="K93" s="297"/>
      <c r="L93" s="298"/>
      <c r="M93" s="298"/>
      <c r="N93" s="298"/>
      <c r="O93" s="298"/>
      <c r="P93" s="298"/>
      <c r="Q93" s="295"/>
      <c r="R93" s="296"/>
      <c r="S93" s="297"/>
      <c r="T93" s="298"/>
      <c r="U93" s="298"/>
      <c r="V93" s="298"/>
      <c r="W93" s="298"/>
      <c r="X93" s="298"/>
      <c r="Y93" s="295"/>
      <c r="Z93" s="296"/>
      <c r="AA93" s="297"/>
      <c r="AB93" s="298"/>
      <c r="AC93" s="298"/>
      <c r="AD93" s="298"/>
      <c r="AE93" s="298"/>
      <c r="AF93" s="298"/>
      <c r="AG93" s="295"/>
      <c r="AH93" s="296"/>
      <c r="AI93" s="297"/>
      <c r="AJ93" s="298"/>
      <c r="AK93" s="298"/>
      <c r="AL93" s="298"/>
      <c r="AM93" s="298"/>
      <c r="AN93" s="298"/>
      <c r="AO93" s="295"/>
      <c r="AP93" s="296"/>
      <c r="AQ93" s="297"/>
      <c r="AR93" s="298"/>
      <c r="AS93" s="298"/>
      <c r="AT93" s="298"/>
      <c r="AU93" s="298"/>
      <c r="AV93" s="298"/>
      <c r="AW93" s="295"/>
      <c r="AX93" s="296"/>
      <c r="AY93" s="297"/>
      <c r="AZ93" s="298"/>
      <c r="BA93" s="298"/>
      <c r="BB93" s="298"/>
      <c r="BC93" s="298"/>
      <c r="BD93" s="298"/>
      <c r="BE93" s="295"/>
      <c r="BF93" s="296"/>
      <c r="BG93" s="297"/>
      <c r="BH93" s="298"/>
      <c r="BI93" s="298"/>
      <c r="BJ93" s="298"/>
      <c r="BK93" s="298"/>
      <c r="BL93" s="298"/>
      <c r="BM93" s="295"/>
      <c r="BN93" s="296"/>
      <c r="BO93" s="297"/>
      <c r="BP93" s="298"/>
      <c r="BQ93" s="298"/>
      <c r="BR93" s="298"/>
      <c r="BS93" s="298"/>
      <c r="BT93" s="298"/>
      <c r="BU93" s="295"/>
      <c r="BV93" s="296"/>
      <c r="BW93" s="297"/>
      <c r="BX93" s="298"/>
      <c r="BY93" s="298"/>
      <c r="BZ93" s="298"/>
      <c r="CA93" s="298"/>
      <c r="CB93" s="298"/>
      <c r="CC93" s="295"/>
      <c r="CD93" s="296"/>
      <c r="CE93" s="297"/>
      <c r="CF93" s="298"/>
      <c r="CG93" s="298"/>
      <c r="CH93" s="298"/>
      <c r="CI93" s="298"/>
      <c r="CJ93" s="298"/>
      <c r="CK93" s="295"/>
      <c r="CL93" s="296"/>
      <c r="CM93" s="297"/>
      <c r="CN93" s="298"/>
      <c r="CO93" s="298"/>
      <c r="CP93" s="298"/>
      <c r="CQ93" s="298"/>
      <c r="CR93" s="298"/>
      <c r="CS93" s="295"/>
      <c r="CT93" s="296"/>
      <c r="CU93" s="297"/>
      <c r="CV93" s="298"/>
      <c r="CW93" s="298"/>
      <c r="CX93" s="298"/>
      <c r="CY93" s="298"/>
      <c r="CZ93" s="298"/>
      <c r="DA93" s="295"/>
      <c r="DB93" s="296"/>
      <c r="DC93" s="297"/>
      <c r="DD93" s="298"/>
      <c r="DE93" s="298"/>
      <c r="DF93" s="298"/>
      <c r="DG93" s="298"/>
      <c r="DH93" s="298"/>
      <c r="DI93" s="295"/>
      <c r="DJ93" s="296"/>
      <c r="DK93" s="297"/>
      <c r="DL93" s="298"/>
      <c r="DM93" s="298"/>
      <c r="DN93" s="298"/>
      <c r="DO93" s="298"/>
      <c r="DP93" s="298"/>
      <c r="DQ93" s="295"/>
      <c r="DR93" s="296"/>
      <c r="DS93" s="297"/>
      <c r="DT93" s="298"/>
      <c r="DU93" s="298"/>
      <c r="DV93" s="298"/>
      <c r="DW93" s="298"/>
      <c r="DX93" s="298"/>
      <c r="DY93" s="295"/>
      <c r="DZ93" s="296"/>
      <c r="EA93" s="297"/>
      <c r="EB93" s="298"/>
      <c r="EC93" s="298"/>
      <c r="ED93" s="298"/>
      <c r="EE93" s="298"/>
      <c r="EF93" s="298"/>
      <c r="EG93" s="295"/>
      <c r="EH93" s="296"/>
      <c r="EI93" s="297"/>
      <c r="EJ93" s="298"/>
      <c r="EK93" s="298"/>
      <c r="EL93" s="298"/>
      <c r="EM93" s="298"/>
      <c r="EN93" s="298"/>
      <c r="EO93" s="295"/>
      <c r="EP93" s="296"/>
      <c r="EQ93" s="297"/>
      <c r="ER93" s="298"/>
      <c r="ES93" s="298"/>
      <c r="ET93" s="298"/>
      <c r="EU93" s="298"/>
      <c r="EV93" s="298"/>
      <c r="EW93" s="295"/>
      <c r="EX93" s="296"/>
      <c r="EY93" s="297"/>
      <c r="EZ93" s="298"/>
      <c r="FA93" s="298"/>
      <c r="FB93" s="298"/>
      <c r="FC93" s="298"/>
      <c r="FD93" s="298"/>
      <c r="FE93" s="295"/>
      <c r="FF93" s="296"/>
      <c r="FG93" s="297"/>
      <c r="FH93" s="298"/>
      <c r="FI93" s="298"/>
      <c r="FJ93" s="298"/>
      <c r="FK93" s="298"/>
      <c r="FL93" s="298"/>
      <c r="FM93" s="295"/>
      <c r="FN93" s="296"/>
      <c r="FO93" s="297"/>
      <c r="FP93" s="298"/>
      <c r="FQ93" s="298"/>
      <c r="FR93" s="298"/>
      <c r="FS93" s="298"/>
      <c r="FT93" s="298"/>
      <c r="FU93" s="295"/>
      <c r="FV93" s="296"/>
      <c r="FW93" s="297"/>
      <c r="FX93" s="298"/>
      <c r="FY93" s="298"/>
      <c r="FZ93" s="298"/>
      <c r="GA93" s="298"/>
      <c r="GB93" s="298"/>
      <c r="GC93" s="295"/>
      <c r="GD93" s="296"/>
      <c r="GE93" s="297"/>
      <c r="GF93" s="298"/>
      <c r="GG93" s="298"/>
      <c r="GH93" s="298"/>
      <c r="GI93" s="298"/>
      <c r="GJ93" s="298"/>
      <c r="GK93" s="295"/>
      <c r="GL93" s="296"/>
      <c r="GM93" s="297"/>
      <c r="GN93" s="298"/>
      <c r="GO93" s="298"/>
      <c r="GP93" s="298"/>
      <c r="GQ93" s="298"/>
      <c r="GR93" s="298"/>
      <c r="GS93" s="295"/>
      <c r="GT93" s="296"/>
      <c r="GU93" s="297"/>
      <c r="GV93" s="298"/>
      <c r="GW93" s="298"/>
      <c r="GX93" s="298"/>
      <c r="GY93" s="298"/>
      <c r="GZ93" s="298"/>
      <c r="HA93" s="295"/>
      <c r="HB93" s="296"/>
      <c r="HC93" s="297"/>
      <c r="HD93" s="298"/>
      <c r="HE93" s="298"/>
      <c r="HF93" s="298"/>
      <c r="HG93" s="298"/>
      <c r="HH93" s="298"/>
      <c r="HI93" s="295"/>
      <c r="HJ93" s="296"/>
      <c r="HK93" s="297"/>
      <c r="HL93" s="298"/>
      <c r="HM93" s="298"/>
      <c r="HN93" s="298"/>
      <c r="HO93" s="298"/>
      <c r="HP93" s="298"/>
      <c r="HQ93" s="295"/>
      <c r="HR93" s="296"/>
      <c r="HS93" s="297"/>
      <c r="HT93" s="298"/>
      <c r="HU93" s="298"/>
      <c r="HV93" s="298"/>
      <c r="HW93" s="298"/>
      <c r="HX93" s="298"/>
      <c r="HY93" s="295"/>
      <c r="HZ93" s="296"/>
      <c r="IA93" s="297"/>
      <c r="IB93" s="298"/>
      <c r="IC93" s="298"/>
      <c r="ID93" s="298"/>
      <c r="IE93" s="298"/>
      <c r="IF93" s="298"/>
      <c r="IG93" s="295"/>
      <c r="IH93" s="296"/>
      <c r="II93" s="297"/>
      <c r="IJ93" s="298"/>
      <c r="IK93" s="298"/>
      <c r="IL93" s="298"/>
      <c r="IM93" s="298"/>
      <c r="IN93" s="298"/>
      <c r="IO93" s="295"/>
      <c r="IP93" s="296"/>
      <c r="IQ93" s="297"/>
      <c r="IR93" s="298"/>
      <c r="IS93" s="298"/>
      <c r="IT93" s="298"/>
      <c r="IU93" s="298"/>
      <c r="IV93" s="298"/>
    </row>
    <row r="94" spans="1:256" ht="12.75">
      <c r="A94" s="104">
        <v>39524</v>
      </c>
      <c r="B94" s="105" t="s">
        <v>377</v>
      </c>
      <c r="C94" s="108" t="s">
        <v>381</v>
      </c>
      <c r="D94" s="106">
        <v>1078613</v>
      </c>
      <c r="E94" s="112">
        <v>5226000</v>
      </c>
      <c r="F94" s="107">
        <v>0.5</v>
      </c>
      <c r="G94" s="107">
        <v>30120</v>
      </c>
      <c r="H94" s="107">
        <v>21200</v>
      </c>
      <c r="I94" s="295"/>
      <c r="J94" s="296"/>
      <c r="K94" s="297"/>
      <c r="L94" s="298"/>
      <c r="M94" s="298"/>
      <c r="N94" s="298"/>
      <c r="O94" s="298"/>
      <c r="P94" s="298"/>
      <c r="Q94" s="295"/>
      <c r="R94" s="296"/>
      <c r="S94" s="297"/>
      <c r="T94" s="298"/>
      <c r="U94" s="298"/>
      <c r="V94" s="298"/>
      <c r="W94" s="298"/>
      <c r="X94" s="298"/>
      <c r="Y94" s="295"/>
      <c r="Z94" s="296"/>
      <c r="AA94" s="297"/>
      <c r="AB94" s="298"/>
      <c r="AC94" s="298"/>
      <c r="AD94" s="298"/>
      <c r="AE94" s="298"/>
      <c r="AF94" s="298"/>
      <c r="AG94" s="295"/>
      <c r="AH94" s="296"/>
      <c r="AI94" s="297"/>
      <c r="AJ94" s="298"/>
      <c r="AK94" s="298"/>
      <c r="AL94" s="298"/>
      <c r="AM94" s="298"/>
      <c r="AN94" s="298"/>
      <c r="AO94" s="295"/>
      <c r="AP94" s="296"/>
      <c r="AQ94" s="297"/>
      <c r="AR94" s="298"/>
      <c r="AS94" s="298"/>
      <c r="AT94" s="298"/>
      <c r="AU94" s="298"/>
      <c r="AV94" s="298"/>
      <c r="AW94" s="295"/>
      <c r="AX94" s="296"/>
      <c r="AY94" s="297"/>
      <c r="AZ94" s="298"/>
      <c r="BA94" s="298"/>
      <c r="BB94" s="298"/>
      <c r="BC94" s="298"/>
      <c r="BD94" s="298"/>
      <c r="BE94" s="295"/>
      <c r="BF94" s="296"/>
      <c r="BG94" s="297"/>
      <c r="BH94" s="298"/>
      <c r="BI94" s="298"/>
      <c r="BJ94" s="298"/>
      <c r="BK94" s="298"/>
      <c r="BL94" s="298"/>
      <c r="BM94" s="295"/>
      <c r="BN94" s="296"/>
      <c r="BO94" s="297"/>
      <c r="BP94" s="298"/>
      <c r="BQ94" s="298"/>
      <c r="BR94" s="298"/>
      <c r="BS94" s="298"/>
      <c r="BT94" s="298"/>
      <c r="BU94" s="295"/>
      <c r="BV94" s="296"/>
      <c r="BW94" s="297"/>
      <c r="BX94" s="298"/>
      <c r="BY94" s="298"/>
      <c r="BZ94" s="298"/>
      <c r="CA94" s="298"/>
      <c r="CB94" s="298"/>
      <c r="CC94" s="295"/>
      <c r="CD94" s="296"/>
      <c r="CE94" s="297"/>
      <c r="CF94" s="298"/>
      <c r="CG94" s="298"/>
      <c r="CH94" s="298"/>
      <c r="CI94" s="298"/>
      <c r="CJ94" s="298"/>
      <c r="CK94" s="295"/>
      <c r="CL94" s="296"/>
      <c r="CM94" s="297"/>
      <c r="CN94" s="298"/>
      <c r="CO94" s="298"/>
      <c r="CP94" s="298"/>
      <c r="CQ94" s="298"/>
      <c r="CR94" s="298"/>
      <c r="CS94" s="295"/>
      <c r="CT94" s="296"/>
      <c r="CU94" s="297"/>
      <c r="CV94" s="298"/>
      <c r="CW94" s="298"/>
      <c r="CX94" s="298"/>
      <c r="CY94" s="298"/>
      <c r="CZ94" s="298"/>
      <c r="DA94" s="295"/>
      <c r="DB94" s="296"/>
      <c r="DC94" s="297"/>
      <c r="DD94" s="298"/>
      <c r="DE94" s="298"/>
      <c r="DF94" s="298"/>
      <c r="DG94" s="298"/>
      <c r="DH94" s="298"/>
      <c r="DI94" s="295"/>
      <c r="DJ94" s="296"/>
      <c r="DK94" s="297"/>
      <c r="DL94" s="298"/>
      <c r="DM94" s="298"/>
      <c r="DN94" s="298"/>
      <c r="DO94" s="298"/>
      <c r="DP94" s="298"/>
      <c r="DQ94" s="295"/>
      <c r="DR94" s="296"/>
      <c r="DS94" s="297"/>
      <c r="DT94" s="298"/>
      <c r="DU94" s="298"/>
      <c r="DV94" s="298"/>
      <c r="DW94" s="298"/>
      <c r="DX94" s="298"/>
      <c r="DY94" s="295"/>
      <c r="DZ94" s="296"/>
      <c r="EA94" s="297"/>
      <c r="EB94" s="298"/>
      <c r="EC94" s="298"/>
      <c r="ED94" s="298"/>
      <c r="EE94" s="298"/>
      <c r="EF94" s="298"/>
      <c r="EG94" s="295"/>
      <c r="EH94" s="296"/>
      <c r="EI94" s="297"/>
      <c r="EJ94" s="298"/>
      <c r="EK94" s="298"/>
      <c r="EL94" s="298"/>
      <c r="EM94" s="298"/>
      <c r="EN94" s="298"/>
      <c r="EO94" s="295"/>
      <c r="EP94" s="296"/>
      <c r="EQ94" s="297"/>
      <c r="ER94" s="298"/>
      <c r="ES94" s="298"/>
      <c r="ET94" s="298"/>
      <c r="EU94" s="298"/>
      <c r="EV94" s="298"/>
      <c r="EW94" s="295"/>
      <c r="EX94" s="296"/>
      <c r="EY94" s="297"/>
      <c r="EZ94" s="298"/>
      <c r="FA94" s="298"/>
      <c r="FB94" s="298"/>
      <c r="FC94" s="298"/>
      <c r="FD94" s="298"/>
      <c r="FE94" s="295"/>
      <c r="FF94" s="296"/>
      <c r="FG94" s="297"/>
      <c r="FH94" s="298"/>
      <c r="FI94" s="298"/>
      <c r="FJ94" s="298"/>
      <c r="FK94" s="298"/>
      <c r="FL94" s="298"/>
      <c r="FM94" s="295"/>
      <c r="FN94" s="296"/>
      <c r="FO94" s="297"/>
      <c r="FP94" s="298"/>
      <c r="FQ94" s="298"/>
      <c r="FR94" s="298"/>
      <c r="FS94" s="298"/>
      <c r="FT94" s="298"/>
      <c r="FU94" s="295"/>
      <c r="FV94" s="296"/>
      <c r="FW94" s="297"/>
      <c r="FX94" s="298"/>
      <c r="FY94" s="298"/>
      <c r="FZ94" s="298"/>
      <c r="GA94" s="298"/>
      <c r="GB94" s="298"/>
      <c r="GC94" s="295"/>
      <c r="GD94" s="296"/>
      <c r="GE94" s="297"/>
      <c r="GF94" s="298"/>
      <c r="GG94" s="298"/>
      <c r="GH94" s="298"/>
      <c r="GI94" s="298"/>
      <c r="GJ94" s="298"/>
      <c r="GK94" s="295"/>
      <c r="GL94" s="296"/>
      <c r="GM94" s="297"/>
      <c r="GN94" s="298"/>
      <c r="GO94" s="298"/>
      <c r="GP94" s="298"/>
      <c r="GQ94" s="298"/>
      <c r="GR94" s="298"/>
      <c r="GS94" s="295"/>
      <c r="GT94" s="296"/>
      <c r="GU94" s="297"/>
      <c r="GV94" s="298"/>
      <c r="GW94" s="298"/>
      <c r="GX94" s="298"/>
      <c r="GY94" s="298"/>
      <c r="GZ94" s="298"/>
      <c r="HA94" s="295"/>
      <c r="HB94" s="296"/>
      <c r="HC94" s="297"/>
      <c r="HD94" s="298"/>
      <c r="HE94" s="298"/>
      <c r="HF94" s="298"/>
      <c r="HG94" s="298"/>
      <c r="HH94" s="298"/>
      <c r="HI94" s="295"/>
      <c r="HJ94" s="296"/>
      <c r="HK94" s="297"/>
      <c r="HL94" s="298"/>
      <c r="HM94" s="298"/>
      <c r="HN94" s="298"/>
      <c r="HO94" s="298"/>
      <c r="HP94" s="298"/>
      <c r="HQ94" s="295"/>
      <c r="HR94" s="296"/>
      <c r="HS94" s="297"/>
      <c r="HT94" s="298"/>
      <c r="HU94" s="298"/>
      <c r="HV94" s="298"/>
      <c r="HW94" s="298"/>
      <c r="HX94" s="298"/>
      <c r="HY94" s="295"/>
      <c r="HZ94" s="296"/>
      <c r="IA94" s="297"/>
      <c r="IB94" s="298"/>
      <c r="IC94" s="298"/>
      <c r="ID94" s="298"/>
      <c r="IE94" s="298"/>
      <c r="IF94" s="298"/>
      <c r="IG94" s="295"/>
      <c r="IH94" s="296"/>
      <c r="II94" s="297"/>
      <c r="IJ94" s="298"/>
      <c r="IK94" s="298"/>
      <c r="IL94" s="298"/>
      <c r="IM94" s="298"/>
      <c r="IN94" s="298"/>
      <c r="IO94" s="295"/>
      <c r="IP94" s="296"/>
      <c r="IQ94" s="297"/>
      <c r="IR94" s="298"/>
      <c r="IS94" s="298"/>
      <c r="IT94" s="298"/>
      <c r="IU94" s="298"/>
      <c r="IV94" s="298"/>
    </row>
    <row r="95" spans="1:256" ht="12.75">
      <c r="A95" s="104">
        <v>39521</v>
      </c>
      <c r="B95" s="108" t="s">
        <v>382</v>
      </c>
      <c r="C95" s="108" t="s">
        <v>383</v>
      </c>
      <c r="D95" s="112">
        <v>6060</v>
      </c>
      <c r="E95" s="107">
        <v>27270</v>
      </c>
      <c r="F95" s="107">
        <v>0.5</v>
      </c>
      <c r="G95" s="107">
        <v>2584</v>
      </c>
      <c r="H95" s="107">
        <v>1723</v>
      </c>
      <c r="I95" s="295"/>
      <c r="J95" s="299"/>
      <c r="K95" s="297"/>
      <c r="L95" s="298"/>
      <c r="M95" s="298"/>
      <c r="N95" s="298"/>
      <c r="O95" s="298"/>
      <c r="P95" s="298"/>
      <c r="Q95" s="295"/>
      <c r="R95" s="299"/>
      <c r="S95" s="297"/>
      <c r="T95" s="298"/>
      <c r="U95" s="298"/>
      <c r="V95" s="298"/>
      <c r="W95" s="298"/>
      <c r="X95" s="298"/>
      <c r="Y95" s="295"/>
      <c r="Z95" s="299"/>
      <c r="AA95" s="297"/>
      <c r="AB95" s="298"/>
      <c r="AC95" s="298"/>
      <c r="AD95" s="298"/>
      <c r="AE95" s="298"/>
      <c r="AF95" s="298"/>
      <c r="AG95" s="295"/>
      <c r="AH95" s="299"/>
      <c r="AI95" s="297"/>
      <c r="AJ95" s="298"/>
      <c r="AK95" s="298"/>
      <c r="AL95" s="298"/>
      <c r="AM95" s="298"/>
      <c r="AN95" s="298"/>
      <c r="AO95" s="295"/>
      <c r="AP95" s="299"/>
      <c r="AQ95" s="297"/>
      <c r="AR95" s="298"/>
      <c r="AS95" s="298"/>
      <c r="AT95" s="298"/>
      <c r="AU95" s="298"/>
      <c r="AV95" s="298"/>
      <c r="AW95" s="295"/>
      <c r="AX95" s="299"/>
      <c r="AY95" s="297"/>
      <c r="AZ95" s="298"/>
      <c r="BA95" s="298"/>
      <c r="BB95" s="298"/>
      <c r="BC95" s="298"/>
      <c r="BD95" s="298"/>
      <c r="BE95" s="295"/>
      <c r="BF95" s="299"/>
      <c r="BG95" s="297"/>
      <c r="BH95" s="298"/>
      <c r="BI95" s="298"/>
      <c r="BJ95" s="298"/>
      <c r="BK95" s="298"/>
      <c r="BL95" s="298"/>
      <c r="BM95" s="295"/>
      <c r="BN95" s="299"/>
      <c r="BO95" s="297"/>
      <c r="BP95" s="298"/>
      <c r="BQ95" s="298"/>
      <c r="BR95" s="298"/>
      <c r="BS95" s="298"/>
      <c r="BT95" s="298"/>
      <c r="BU95" s="295"/>
      <c r="BV95" s="299"/>
      <c r="BW95" s="297"/>
      <c r="BX95" s="298"/>
      <c r="BY95" s="298"/>
      <c r="BZ95" s="298"/>
      <c r="CA95" s="298"/>
      <c r="CB95" s="298"/>
      <c r="CC95" s="295"/>
      <c r="CD95" s="299"/>
      <c r="CE95" s="297"/>
      <c r="CF95" s="298"/>
      <c r="CG95" s="298"/>
      <c r="CH95" s="298"/>
      <c r="CI95" s="298"/>
      <c r="CJ95" s="298"/>
      <c r="CK95" s="295"/>
      <c r="CL95" s="299"/>
      <c r="CM95" s="297"/>
      <c r="CN95" s="298"/>
      <c r="CO95" s="298"/>
      <c r="CP95" s="298"/>
      <c r="CQ95" s="298"/>
      <c r="CR95" s="298"/>
      <c r="CS95" s="295"/>
      <c r="CT95" s="299"/>
      <c r="CU95" s="297"/>
      <c r="CV95" s="298"/>
      <c r="CW95" s="298"/>
      <c r="CX95" s="298"/>
      <c r="CY95" s="298"/>
      <c r="CZ95" s="298"/>
      <c r="DA95" s="295"/>
      <c r="DB95" s="299"/>
      <c r="DC95" s="297"/>
      <c r="DD95" s="298"/>
      <c r="DE95" s="298"/>
      <c r="DF95" s="298"/>
      <c r="DG95" s="298"/>
      <c r="DH95" s="298"/>
      <c r="DI95" s="295"/>
      <c r="DJ95" s="299"/>
      <c r="DK95" s="297"/>
      <c r="DL95" s="298"/>
      <c r="DM95" s="298"/>
      <c r="DN95" s="298"/>
      <c r="DO95" s="298"/>
      <c r="DP95" s="298"/>
      <c r="DQ95" s="295"/>
      <c r="DR95" s="299"/>
      <c r="DS95" s="297"/>
      <c r="DT95" s="298"/>
      <c r="DU95" s="298"/>
      <c r="DV95" s="298"/>
      <c r="DW95" s="298"/>
      <c r="DX95" s="298"/>
      <c r="DY95" s="295"/>
      <c r="DZ95" s="299"/>
      <c r="EA95" s="297"/>
      <c r="EB95" s="298"/>
      <c r="EC95" s="298"/>
      <c r="ED95" s="298"/>
      <c r="EE95" s="298"/>
      <c r="EF95" s="298"/>
      <c r="EG95" s="295"/>
      <c r="EH95" s="299"/>
      <c r="EI95" s="297"/>
      <c r="EJ95" s="298"/>
      <c r="EK95" s="298"/>
      <c r="EL95" s="298"/>
      <c r="EM95" s="298"/>
      <c r="EN95" s="298"/>
      <c r="EO95" s="295"/>
      <c r="EP95" s="299"/>
      <c r="EQ95" s="297"/>
      <c r="ER95" s="298"/>
      <c r="ES95" s="298"/>
      <c r="ET95" s="298"/>
      <c r="EU95" s="298"/>
      <c r="EV95" s="298"/>
      <c r="EW95" s="295"/>
      <c r="EX95" s="299"/>
      <c r="EY95" s="297"/>
      <c r="EZ95" s="298"/>
      <c r="FA95" s="298"/>
      <c r="FB95" s="298"/>
      <c r="FC95" s="298"/>
      <c r="FD95" s="298"/>
      <c r="FE95" s="295"/>
      <c r="FF95" s="299"/>
      <c r="FG95" s="297"/>
      <c r="FH95" s="298"/>
      <c r="FI95" s="298"/>
      <c r="FJ95" s="298"/>
      <c r="FK95" s="298"/>
      <c r="FL95" s="298"/>
      <c r="FM95" s="295"/>
      <c r="FN95" s="299"/>
      <c r="FO95" s="297"/>
      <c r="FP95" s="298"/>
      <c r="FQ95" s="298"/>
      <c r="FR95" s="298"/>
      <c r="FS95" s="298"/>
      <c r="FT95" s="298"/>
      <c r="FU95" s="295"/>
      <c r="FV95" s="299"/>
      <c r="FW95" s="297"/>
      <c r="FX95" s="298"/>
      <c r="FY95" s="298"/>
      <c r="FZ95" s="298"/>
      <c r="GA95" s="298"/>
      <c r="GB95" s="298"/>
      <c r="GC95" s="295"/>
      <c r="GD95" s="299"/>
      <c r="GE95" s="297"/>
      <c r="GF95" s="298"/>
      <c r="GG95" s="298"/>
      <c r="GH95" s="298"/>
      <c r="GI95" s="298"/>
      <c r="GJ95" s="298"/>
      <c r="GK95" s="295"/>
      <c r="GL95" s="299"/>
      <c r="GM95" s="297"/>
      <c r="GN95" s="298"/>
      <c r="GO95" s="298"/>
      <c r="GP95" s="298"/>
      <c r="GQ95" s="298"/>
      <c r="GR95" s="298"/>
      <c r="GS95" s="295"/>
      <c r="GT95" s="299"/>
      <c r="GU95" s="297"/>
      <c r="GV95" s="298"/>
      <c r="GW95" s="298"/>
      <c r="GX95" s="298"/>
      <c r="GY95" s="298"/>
      <c r="GZ95" s="298"/>
      <c r="HA95" s="295"/>
      <c r="HB95" s="299"/>
      <c r="HC95" s="297"/>
      <c r="HD95" s="298"/>
      <c r="HE95" s="298"/>
      <c r="HF95" s="298"/>
      <c r="HG95" s="298"/>
      <c r="HH95" s="298"/>
      <c r="HI95" s="295"/>
      <c r="HJ95" s="299"/>
      <c r="HK95" s="297"/>
      <c r="HL95" s="298"/>
      <c r="HM95" s="298"/>
      <c r="HN95" s="298"/>
      <c r="HO95" s="298"/>
      <c r="HP95" s="298"/>
      <c r="HQ95" s="295"/>
      <c r="HR95" s="299"/>
      <c r="HS95" s="297"/>
      <c r="HT95" s="298"/>
      <c r="HU95" s="298"/>
      <c r="HV95" s="298"/>
      <c r="HW95" s="298"/>
      <c r="HX95" s="298"/>
      <c r="HY95" s="295"/>
      <c r="HZ95" s="299"/>
      <c r="IA95" s="297"/>
      <c r="IB95" s="298"/>
      <c r="IC95" s="298"/>
      <c r="ID95" s="298"/>
      <c r="IE95" s="298"/>
      <c r="IF95" s="298"/>
      <c r="IG95" s="295"/>
      <c r="IH95" s="299"/>
      <c r="II95" s="297"/>
      <c r="IJ95" s="298"/>
      <c r="IK95" s="298"/>
      <c r="IL95" s="298"/>
      <c r="IM95" s="298"/>
      <c r="IN95" s="298"/>
      <c r="IO95" s="295"/>
      <c r="IP95" s="299"/>
      <c r="IQ95" s="297"/>
      <c r="IR95" s="298"/>
      <c r="IS95" s="298"/>
      <c r="IT95" s="298"/>
      <c r="IU95" s="298"/>
      <c r="IV95" s="298"/>
    </row>
    <row r="96" spans="1:256" ht="12.75">
      <c r="A96" s="104">
        <v>39521</v>
      </c>
      <c r="B96" s="108" t="s">
        <v>384</v>
      </c>
      <c r="C96" s="108" t="s">
        <v>286</v>
      </c>
      <c r="D96" s="112">
        <v>13008</v>
      </c>
      <c r="E96" s="107">
        <v>58536</v>
      </c>
      <c r="F96" s="107">
        <v>0.1</v>
      </c>
      <c r="G96" s="107">
        <v>2580</v>
      </c>
      <c r="H96" s="107">
        <v>258</v>
      </c>
      <c r="I96" s="295"/>
      <c r="J96" s="299"/>
      <c r="K96" s="297"/>
      <c r="L96" s="298"/>
      <c r="M96" s="298"/>
      <c r="N96" s="298"/>
      <c r="O96" s="298"/>
      <c r="P96" s="298"/>
      <c r="Q96" s="295"/>
      <c r="R96" s="299"/>
      <c r="S96" s="297"/>
      <c r="T96" s="298"/>
      <c r="U96" s="298"/>
      <c r="V96" s="298"/>
      <c r="W96" s="298"/>
      <c r="X96" s="298"/>
      <c r="Y96" s="295"/>
      <c r="Z96" s="299"/>
      <c r="AA96" s="297"/>
      <c r="AB96" s="298"/>
      <c r="AC96" s="298"/>
      <c r="AD96" s="298"/>
      <c r="AE96" s="298"/>
      <c r="AF96" s="298"/>
      <c r="AG96" s="295"/>
      <c r="AH96" s="299"/>
      <c r="AI96" s="297"/>
      <c r="AJ96" s="298"/>
      <c r="AK96" s="298"/>
      <c r="AL96" s="298"/>
      <c r="AM96" s="298"/>
      <c r="AN96" s="298"/>
      <c r="AO96" s="295"/>
      <c r="AP96" s="299"/>
      <c r="AQ96" s="297"/>
      <c r="AR96" s="298"/>
      <c r="AS96" s="298"/>
      <c r="AT96" s="298"/>
      <c r="AU96" s="298"/>
      <c r="AV96" s="298"/>
      <c r="AW96" s="295"/>
      <c r="AX96" s="299"/>
      <c r="AY96" s="297"/>
      <c r="AZ96" s="298"/>
      <c r="BA96" s="298"/>
      <c r="BB96" s="298"/>
      <c r="BC96" s="298"/>
      <c r="BD96" s="298"/>
      <c r="BE96" s="295"/>
      <c r="BF96" s="299"/>
      <c r="BG96" s="297"/>
      <c r="BH96" s="298"/>
      <c r="BI96" s="298"/>
      <c r="BJ96" s="298"/>
      <c r="BK96" s="298"/>
      <c r="BL96" s="298"/>
      <c r="BM96" s="295"/>
      <c r="BN96" s="299"/>
      <c r="BO96" s="297"/>
      <c r="BP96" s="298"/>
      <c r="BQ96" s="298"/>
      <c r="BR96" s="298"/>
      <c r="BS96" s="298"/>
      <c r="BT96" s="298"/>
      <c r="BU96" s="295"/>
      <c r="BV96" s="299"/>
      <c r="BW96" s="297"/>
      <c r="BX96" s="298"/>
      <c r="BY96" s="298"/>
      <c r="BZ96" s="298"/>
      <c r="CA96" s="298"/>
      <c r="CB96" s="298"/>
      <c r="CC96" s="295"/>
      <c r="CD96" s="299"/>
      <c r="CE96" s="297"/>
      <c r="CF96" s="298"/>
      <c r="CG96" s="298"/>
      <c r="CH96" s="298"/>
      <c r="CI96" s="298"/>
      <c r="CJ96" s="298"/>
      <c r="CK96" s="295"/>
      <c r="CL96" s="299"/>
      <c r="CM96" s="297"/>
      <c r="CN96" s="298"/>
      <c r="CO96" s="298"/>
      <c r="CP96" s="298"/>
      <c r="CQ96" s="298"/>
      <c r="CR96" s="298"/>
      <c r="CS96" s="295"/>
      <c r="CT96" s="299"/>
      <c r="CU96" s="297"/>
      <c r="CV96" s="298"/>
      <c r="CW96" s="298"/>
      <c r="CX96" s="298"/>
      <c r="CY96" s="298"/>
      <c r="CZ96" s="298"/>
      <c r="DA96" s="295"/>
      <c r="DB96" s="299"/>
      <c r="DC96" s="297"/>
      <c r="DD96" s="298"/>
      <c r="DE96" s="298"/>
      <c r="DF96" s="298"/>
      <c r="DG96" s="298"/>
      <c r="DH96" s="298"/>
      <c r="DI96" s="295"/>
      <c r="DJ96" s="299"/>
      <c r="DK96" s="297"/>
      <c r="DL96" s="298"/>
      <c r="DM96" s="298"/>
      <c r="DN96" s="298"/>
      <c r="DO96" s="298"/>
      <c r="DP96" s="298"/>
      <c r="DQ96" s="295"/>
      <c r="DR96" s="299"/>
      <c r="DS96" s="297"/>
      <c r="DT96" s="298"/>
      <c r="DU96" s="298"/>
      <c r="DV96" s="298"/>
      <c r="DW96" s="298"/>
      <c r="DX96" s="298"/>
      <c r="DY96" s="295"/>
      <c r="DZ96" s="299"/>
      <c r="EA96" s="297"/>
      <c r="EB96" s="298"/>
      <c r="EC96" s="298"/>
      <c r="ED96" s="298"/>
      <c r="EE96" s="298"/>
      <c r="EF96" s="298"/>
      <c r="EG96" s="295"/>
      <c r="EH96" s="299"/>
      <c r="EI96" s="297"/>
      <c r="EJ96" s="298"/>
      <c r="EK96" s="298"/>
      <c r="EL96" s="298"/>
      <c r="EM96" s="298"/>
      <c r="EN96" s="298"/>
      <c r="EO96" s="295"/>
      <c r="EP96" s="299"/>
      <c r="EQ96" s="297"/>
      <c r="ER96" s="298"/>
      <c r="ES96" s="298"/>
      <c r="ET96" s="298"/>
      <c r="EU96" s="298"/>
      <c r="EV96" s="298"/>
      <c r="EW96" s="295"/>
      <c r="EX96" s="299"/>
      <c r="EY96" s="297"/>
      <c r="EZ96" s="298"/>
      <c r="FA96" s="298"/>
      <c r="FB96" s="298"/>
      <c r="FC96" s="298"/>
      <c r="FD96" s="298"/>
      <c r="FE96" s="295"/>
      <c r="FF96" s="299"/>
      <c r="FG96" s="297"/>
      <c r="FH96" s="298"/>
      <c r="FI96" s="298"/>
      <c r="FJ96" s="298"/>
      <c r="FK96" s="298"/>
      <c r="FL96" s="298"/>
      <c r="FM96" s="295"/>
      <c r="FN96" s="299"/>
      <c r="FO96" s="297"/>
      <c r="FP96" s="298"/>
      <c r="FQ96" s="298"/>
      <c r="FR96" s="298"/>
      <c r="FS96" s="298"/>
      <c r="FT96" s="298"/>
      <c r="FU96" s="295"/>
      <c r="FV96" s="299"/>
      <c r="FW96" s="297"/>
      <c r="FX96" s="298"/>
      <c r="FY96" s="298"/>
      <c r="FZ96" s="298"/>
      <c r="GA96" s="298"/>
      <c r="GB96" s="298"/>
      <c r="GC96" s="295"/>
      <c r="GD96" s="299"/>
      <c r="GE96" s="297"/>
      <c r="GF96" s="298"/>
      <c r="GG96" s="298"/>
      <c r="GH96" s="298"/>
      <c r="GI96" s="298"/>
      <c r="GJ96" s="298"/>
      <c r="GK96" s="295"/>
      <c r="GL96" s="299"/>
      <c r="GM96" s="297"/>
      <c r="GN96" s="298"/>
      <c r="GO96" s="298"/>
      <c r="GP96" s="298"/>
      <c r="GQ96" s="298"/>
      <c r="GR96" s="298"/>
      <c r="GS96" s="295"/>
      <c r="GT96" s="299"/>
      <c r="GU96" s="297"/>
      <c r="GV96" s="298"/>
      <c r="GW96" s="298"/>
      <c r="GX96" s="298"/>
      <c r="GY96" s="298"/>
      <c r="GZ96" s="298"/>
      <c r="HA96" s="295"/>
      <c r="HB96" s="299"/>
      <c r="HC96" s="297"/>
      <c r="HD96" s="298"/>
      <c r="HE96" s="298"/>
      <c r="HF96" s="298"/>
      <c r="HG96" s="298"/>
      <c r="HH96" s="298"/>
      <c r="HI96" s="295"/>
      <c r="HJ96" s="299"/>
      <c r="HK96" s="297"/>
      <c r="HL96" s="298"/>
      <c r="HM96" s="298"/>
      <c r="HN96" s="298"/>
      <c r="HO96" s="298"/>
      <c r="HP96" s="298"/>
      <c r="HQ96" s="295"/>
      <c r="HR96" s="299"/>
      <c r="HS96" s="297"/>
      <c r="HT96" s="298"/>
      <c r="HU96" s="298"/>
      <c r="HV96" s="298"/>
      <c r="HW96" s="298"/>
      <c r="HX96" s="298"/>
      <c r="HY96" s="295"/>
      <c r="HZ96" s="299"/>
      <c r="IA96" s="297"/>
      <c r="IB96" s="298"/>
      <c r="IC96" s="298"/>
      <c r="ID96" s="298"/>
      <c r="IE96" s="298"/>
      <c r="IF96" s="298"/>
      <c r="IG96" s="295"/>
      <c r="IH96" s="299"/>
      <c r="II96" s="297"/>
      <c r="IJ96" s="298"/>
      <c r="IK96" s="298"/>
      <c r="IL96" s="298"/>
      <c r="IM96" s="298"/>
      <c r="IN96" s="298"/>
      <c r="IO96" s="295"/>
      <c r="IP96" s="299"/>
      <c r="IQ96" s="297"/>
      <c r="IR96" s="298"/>
      <c r="IS96" s="298"/>
      <c r="IT96" s="298"/>
      <c r="IU96" s="298"/>
      <c r="IV96" s="298"/>
    </row>
    <row r="97" spans="1:256" ht="12.75">
      <c r="A97" s="104">
        <v>39521</v>
      </c>
      <c r="B97" s="108" t="s">
        <v>385</v>
      </c>
      <c r="C97" s="105" t="s">
        <v>286</v>
      </c>
      <c r="D97" s="112">
        <v>8573</v>
      </c>
      <c r="E97" s="107">
        <v>38578</v>
      </c>
      <c r="F97" s="107">
        <v>0.1</v>
      </c>
      <c r="G97" s="107">
        <v>4347</v>
      </c>
      <c r="H97" s="107">
        <v>434</v>
      </c>
      <c r="I97" s="295"/>
      <c r="J97" s="299"/>
      <c r="K97" s="297"/>
      <c r="L97" s="298"/>
      <c r="M97" s="298"/>
      <c r="N97" s="298"/>
      <c r="O97" s="298"/>
      <c r="P97" s="298"/>
      <c r="Q97" s="295"/>
      <c r="R97" s="299"/>
      <c r="S97" s="297"/>
      <c r="T97" s="298"/>
      <c r="U97" s="298"/>
      <c r="V97" s="298"/>
      <c r="W97" s="298"/>
      <c r="X97" s="298"/>
      <c r="Y97" s="295"/>
      <c r="Z97" s="299"/>
      <c r="AA97" s="297"/>
      <c r="AB97" s="298"/>
      <c r="AC97" s="298"/>
      <c r="AD97" s="298"/>
      <c r="AE97" s="298"/>
      <c r="AF97" s="298"/>
      <c r="AG97" s="295"/>
      <c r="AH97" s="299"/>
      <c r="AI97" s="297"/>
      <c r="AJ97" s="298"/>
      <c r="AK97" s="298"/>
      <c r="AL97" s="298"/>
      <c r="AM97" s="298"/>
      <c r="AN97" s="298"/>
      <c r="AO97" s="295"/>
      <c r="AP97" s="299"/>
      <c r="AQ97" s="297"/>
      <c r="AR97" s="298"/>
      <c r="AS97" s="298"/>
      <c r="AT97" s="298"/>
      <c r="AU97" s="298"/>
      <c r="AV97" s="298"/>
      <c r="AW97" s="295"/>
      <c r="AX97" s="299"/>
      <c r="AY97" s="297"/>
      <c r="AZ97" s="298"/>
      <c r="BA97" s="298"/>
      <c r="BB97" s="298"/>
      <c r="BC97" s="298"/>
      <c r="BD97" s="298"/>
      <c r="BE97" s="295"/>
      <c r="BF97" s="299"/>
      <c r="BG97" s="297"/>
      <c r="BH97" s="298"/>
      <c r="BI97" s="298"/>
      <c r="BJ97" s="298"/>
      <c r="BK97" s="298"/>
      <c r="BL97" s="298"/>
      <c r="BM97" s="295"/>
      <c r="BN97" s="299"/>
      <c r="BO97" s="297"/>
      <c r="BP97" s="298"/>
      <c r="BQ97" s="298"/>
      <c r="BR97" s="298"/>
      <c r="BS97" s="298"/>
      <c r="BT97" s="298"/>
      <c r="BU97" s="295"/>
      <c r="BV97" s="299"/>
      <c r="BW97" s="297"/>
      <c r="BX97" s="298"/>
      <c r="BY97" s="298"/>
      <c r="BZ97" s="298"/>
      <c r="CA97" s="298"/>
      <c r="CB97" s="298"/>
      <c r="CC97" s="295"/>
      <c r="CD97" s="299"/>
      <c r="CE97" s="297"/>
      <c r="CF97" s="298"/>
      <c r="CG97" s="298"/>
      <c r="CH97" s="298"/>
      <c r="CI97" s="298"/>
      <c r="CJ97" s="298"/>
      <c r="CK97" s="295"/>
      <c r="CL97" s="299"/>
      <c r="CM97" s="297"/>
      <c r="CN97" s="298"/>
      <c r="CO97" s="298"/>
      <c r="CP97" s="298"/>
      <c r="CQ97" s="298"/>
      <c r="CR97" s="298"/>
      <c r="CS97" s="295"/>
      <c r="CT97" s="299"/>
      <c r="CU97" s="297"/>
      <c r="CV97" s="298"/>
      <c r="CW97" s="298"/>
      <c r="CX97" s="298"/>
      <c r="CY97" s="298"/>
      <c r="CZ97" s="298"/>
      <c r="DA97" s="295"/>
      <c r="DB97" s="299"/>
      <c r="DC97" s="297"/>
      <c r="DD97" s="298"/>
      <c r="DE97" s="298"/>
      <c r="DF97" s="298"/>
      <c r="DG97" s="298"/>
      <c r="DH97" s="298"/>
      <c r="DI97" s="295"/>
      <c r="DJ97" s="299"/>
      <c r="DK97" s="297"/>
      <c r="DL97" s="298"/>
      <c r="DM97" s="298"/>
      <c r="DN97" s="298"/>
      <c r="DO97" s="298"/>
      <c r="DP97" s="298"/>
      <c r="DQ97" s="295"/>
      <c r="DR97" s="299"/>
      <c r="DS97" s="297"/>
      <c r="DT97" s="298"/>
      <c r="DU97" s="298"/>
      <c r="DV97" s="298"/>
      <c r="DW97" s="298"/>
      <c r="DX97" s="298"/>
      <c r="DY97" s="295"/>
      <c r="DZ97" s="299"/>
      <c r="EA97" s="297"/>
      <c r="EB97" s="298"/>
      <c r="EC97" s="298"/>
      <c r="ED97" s="298"/>
      <c r="EE97" s="298"/>
      <c r="EF97" s="298"/>
      <c r="EG97" s="295"/>
      <c r="EH97" s="299"/>
      <c r="EI97" s="297"/>
      <c r="EJ97" s="298"/>
      <c r="EK97" s="298"/>
      <c r="EL97" s="298"/>
      <c r="EM97" s="298"/>
      <c r="EN97" s="298"/>
      <c r="EO97" s="295"/>
      <c r="EP97" s="299"/>
      <c r="EQ97" s="297"/>
      <c r="ER97" s="298"/>
      <c r="ES97" s="298"/>
      <c r="ET97" s="298"/>
      <c r="EU97" s="298"/>
      <c r="EV97" s="298"/>
      <c r="EW97" s="295"/>
      <c r="EX97" s="299"/>
      <c r="EY97" s="297"/>
      <c r="EZ97" s="298"/>
      <c r="FA97" s="298"/>
      <c r="FB97" s="298"/>
      <c r="FC97" s="298"/>
      <c r="FD97" s="298"/>
      <c r="FE97" s="295"/>
      <c r="FF97" s="299"/>
      <c r="FG97" s="297"/>
      <c r="FH97" s="298"/>
      <c r="FI97" s="298"/>
      <c r="FJ97" s="298"/>
      <c r="FK97" s="298"/>
      <c r="FL97" s="298"/>
      <c r="FM97" s="295"/>
      <c r="FN97" s="299"/>
      <c r="FO97" s="297"/>
      <c r="FP97" s="298"/>
      <c r="FQ97" s="298"/>
      <c r="FR97" s="298"/>
      <c r="FS97" s="298"/>
      <c r="FT97" s="298"/>
      <c r="FU97" s="295"/>
      <c r="FV97" s="299"/>
      <c r="FW97" s="297"/>
      <c r="FX97" s="298"/>
      <c r="FY97" s="298"/>
      <c r="FZ97" s="298"/>
      <c r="GA97" s="298"/>
      <c r="GB97" s="298"/>
      <c r="GC97" s="295"/>
      <c r="GD97" s="299"/>
      <c r="GE97" s="297"/>
      <c r="GF97" s="298"/>
      <c r="GG97" s="298"/>
      <c r="GH97" s="298"/>
      <c r="GI97" s="298"/>
      <c r="GJ97" s="298"/>
      <c r="GK97" s="295"/>
      <c r="GL97" s="299"/>
      <c r="GM97" s="297"/>
      <c r="GN97" s="298"/>
      <c r="GO97" s="298"/>
      <c r="GP97" s="298"/>
      <c r="GQ97" s="298"/>
      <c r="GR97" s="298"/>
      <c r="GS97" s="295"/>
      <c r="GT97" s="299"/>
      <c r="GU97" s="297"/>
      <c r="GV97" s="298"/>
      <c r="GW97" s="298"/>
      <c r="GX97" s="298"/>
      <c r="GY97" s="298"/>
      <c r="GZ97" s="298"/>
      <c r="HA97" s="295"/>
      <c r="HB97" s="299"/>
      <c r="HC97" s="297"/>
      <c r="HD97" s="298"/>
      <c r="HE97" s="298"/>
      <c r="HF97" s="298"/>
      <c r="HG97" s="298"/>
      <c r="HH97" s="298"/>
      <c r="HI97" s="295"/>
      <c r="HJ97" s="299"/>
      <c r="HK97" s="297"/>
      <c r="HL97" s="298"/>
      <c r="HM97" s="298"/>
      <c r="HN97" s="298"/>
      <c r="HO97" s="298"/>
      <c r="HP97" s="298"/>
      <c r="HQ97" s="295"/>
      <c r="HR97" s="299"/>
      <c r="HS97" s="297"/>
      <c r="HT97" s="298"/>
      <c r="HU97" s="298"/>
      <c r="HV97" s="298"/>
      <c r="HW97" s="298"/>
      <c r="HX97" s="298"/>
      <c r="HY97" s="295"/>
      <c r="HZ97" s="299"/>
      <c r="IA97" s="297"/>
      <c r="IB97" s="298"/>
      <c r="IC97" s="298"/>
      <c r="ID97" s="298"/>
      <c r="IE97" s="298"/>
      <c r="IF97" s="298"/>
      <c r="IG97" s="295"/>
      <c r="IH97" s="299"/>
      <c r="II97" s="297"/>
      <c r="IJ97" s="298"/>
      <c r="IK97" s="298"/>
      <c r="IL97" s="298"/>
      <c r="IM97" s="298"/>
      <c r="IN97" s="298"/>
      <c r="IO97" s="295"/>
      <c r="IP97" s="299"/>
      <c r="IQ97" s="297"/>
      <c r="IR97" s="298"/>
      <c r="IS97" s="298"/>
      <c r="IT97" s="298"/>
      <c r="IU97" s="298"/>
      <c r="IV97" s="298"/>
    </row>
    <row r="98" spans="1:256" ht="12.75">
      <c r="A98" s="104">
        <v>39529</v>
      </c>
      <c r="B98" s="108" t="s">
        <v>714</v>
      </c>
      <c r="C98" s="105" t="s">
        <v>386</v>
      </c>
      <c r="D98" s="106">
        <v>346686</v>
      </c>
      <c r="E98" s="107">
        <v>693372</v>
      </c>
      <c r="F98" s="108">
        <v>0.5</v>
      </c>
      <c r="G98" s="107">
        <v>44300</v>
      </c>
      <c r="H98" s="107">
        <f>F98*G98</f>
        <v>22150</v>
      </c>
      <c r="I98" s="295"/>
      <c r="J98" s="299"/>
      <c r="K98" s="297"/>
      <c r="L98" s="298"/>
      <c r="M98" s="298"/>
      <c r="N98" s="298"/>
      <c r="O98" s="298"/>
      <c r="P98" s="298"/>
      <c r="Q98" s="295"/>
      <c r="R98" s="299"/>
      <c r="S98" s="297"/>
      <c r="T98" s="298"/>
      <c r="U98" s="298"/>
      <c r="V98" s="298"/>
      <c r="W98" s="298"/>
      <c r="X98" s="298"/>
      <c r="Y98" s="295"/>
      <c r="Z98" s="299"/>
      <c r="AA98" s="297"/>
      <c r="AB98" s="298"/>
      <c r="AC98" s="298"/>
      <c r="AD98" s="298"/>
      <c r="AE98" s="298"/>
      <c r="AF98" s="298"/>
      <c r="AG98" s="295"/>
      <c r="AH98" s="299"/>
      <c r="AI98" s="297"/>
      <c r="AJ98" s="298"/>
      <c r="AK98" s="298"/>
      <c r="AL98" s="298"/>
      <c r="AM98" s="298"/>
      <c r="AN98" s="298"/>
      <c r="AO98" s="295"/>
      <c r="AP98" s="299"/>
      <c r="AQ98" s="297"/>
      <c r="AR98" s="298"/>
      <c r="AS98" s="298"/>
      <c r="AT98" s="298"/>
      <c r="AU98" s="298"/>
      <c r="AV98" s="298"/>
      <c r="AW98" s="295"/>
      <c r="AX98" s="299"/>
      <c r="AY98" s="297"/>
      <c r="AZ98" s="298"/>
      <c r="BA98" s="298"/>
      <c r="BB98" s="298"/>
      <c r="BC98" s="298"/>
      <c r="BD98" s="298"/>
      <c r="BE98" s="295"/>
      <c r="BF98" s="299"/>
      <c r="BG98" s="297"/>
      <c r="BH98" s="298"/>
      <c r="BI98" s="298"/>
      <c r="BJ98" s="298"/>
      <c r="BK98" s="298"/>
      <c r="BL98" s="298"/>
      <c r="BM98" s="295"/>
      <c r="BN98" s="299"/>
      <c r="BO98" s="297"/>
      <c r="BP98" s="298"/>
      <c r="BQ98" s="298"/>
      <c r="BR98" s="298"/>
      <c r="BS98" s="298"/>
      <c r="BT98" s="298"/>
      <c r="BU98" s="295"/>
      <c r="BV98" s="299"/>
      <c r="BW98" s="297"/>
      <c r="BX98" s="298"/>
      <c r="BY98" s="298"/>
      <c r="BZ98" s="298"/>
      <c r="CA98" s="298"/>
      <c r="CB98" s="298"/>
      <c r="CC98" s="295"/>
      <c r="CD98" s="299"/>
      <c r="CE98" s="297"/>
      <c r="CF98" s="298"/>
      <c r="CG98" s="298"/>
      <c r="CH98" s="298"/>
      <c r="CI98" s="298"/>
      <c r="CJ98" s="298"/>
      <c r="CK98" s="295"/>
      <c r="CL98" s="299"/>
      <c r="CM98" s="297"/>
      <c r="CN98" s="298"/>
      <c r="CO98" s="298"/>
      <c r="CP98" s="298"/>
      <c r="CQ98" s="298"/>
      <c r="CR98" s="298"/>
      <c r="CS98" s="295"/>
      <c r="CT98" s="299"/>
      <c r="CU98" s="297"/>
      <c r="CV98" s="298"/>
      <c r="CW98" s="298"/>
      <c r="CX98" s="298"/>
      <c r="CY98" s="298"/>
      <c r="CZ98" s="298"/>
      <c r="DA98" s="295"/>
      <c r="DB98" s="299"/>
      <c r="DC98" s="297"/>
      <c r="DD98" s="298"/>
      <c r="DE98" s="298"/>
      <c r="DF98" s="298"/>
      <c r="DG98" s="298"/>
      <c r="DH98" s="298"/>
      <c r="DI98" s="295"/>
      <c r="DJ98" s="299"/>
      <c r="DK98" s="297"/>
      <c r="DL98" s="298"/>
      <c r="DM98" s="298"/>
      <c r="DN98" s="298"/>
      <c r="DO98" s="298"/>
      <c r="DP98" s="298"/>
      <c r="DQ98" s="295"/>
      <c r="DR98" s="299"/>
      <c r="DS98" s="297"/>
      <c r="DT98" s="298"/>
      <c r="DU98" s="298"/>
      <c r="DV98" s="298"/>
      <c r="DW98" s="298"/>
      <c r="DX98" s="298"/>
      <c r="DY98" s="295"/>
      <c r="DZ98" s="299"/>
      <c r="EA98" s="297"/>
      <c r="EB98" s="298"/>
      <c r="EC98" s="298"/>
      <c r="ED98" s="298"/>
      <c r="EE98" s="298"/>
      <c r="EF98" s="298"/>
      <c r="EG98" s="295"/>
      <c r="EH98" s="299"/>
      <c r="EI98" s="297"/>
      <c r="EJ98" s="298"/>
      <c r="EK98" s="298"/>
      <c r="EL98" s="298"/>
      <c r="EM98" s="298"/>
      <c r="EN98" s="298"/>
      <c r="EO98" s="295"/>
      <c r="EP98" s="299"/>
      <c r="EQ98" s="297"/>
      <c r="ER98" s="298"/>
      <c r="ES98" s="298"/>
      <c r="ET98" s="298"/>
      <c r="EU98" s="298"/>
      <c r="EV98" s="298"/>
      <c r="EW98" s="295"/>
      <c r="EX98" s="299"/>
      <c r="EY98" s="297"/>
      <c r="EZ98" s="298"/>
      <c r="FA98" s="298"/>
      <c r="FB98" s="298"/>
      <c r="FC98" s="298"/>
      <c r="FD98" s="298"/>
      <c r="FE98" s="295"/>
      <c r="FF98" s="299"/>
      <c r="FG98" s="297"/>
      <c r="FH98" s="298"/>
      <c r="FI98" s="298"/>
      <c r="FJ98" s="298"/>
      <c r="FK98" s="298"/>
      <c r="FL98" s="298"/>
      <c r="FM98" s="295"/>
      <c r="FN98" s="299"/>
      <c r="FO98" s="297"/>
      <c r="FP98" s="298"/>
      <c r="FQ98" s="298"/>
      <c r="FR98" s="298"/>
      <c r="FS98" s="298"/>
      <c r="FT98" s="298"/>
      <c r="FU98" s="295"/>
      <c r="FV98" s="299"/>
      <c r="FW98" s="297"/>
      <c r="FX98" s="298"/>
      <c r="FY98" s="298"/>
      <c r="FZ98" s="298"/>
      <c r="GA98" s="298"/>
      <c r="GB98" s="298"/>
      <c r="GC98" s="295"/>
      <c r="GD98" s="299"/>
      <c r="GE98" s="297"/>
      <c r="GF98" s="298"/>
      <c r="GG98" s="298"/>
      <c r="GH98" s="298"/>
      <c r="GI98" s="298"/>
      <c r="GJ98" s="298"/>
      <c r="GK98" s="295"/>
      <c r="GL98" s="299"/>
      <c r="GM98" s="297"/>
      <c r="GN98" s="298"/>
      <c r="GO98" s="298"/>
      <c r="GP98" s="298"/>
      <c r="GQ98" s="298"/>
      <c r="GR98" s="298"/>
      <c r="GS98" s="295"/>
      <c r="GT98" s="299"/>
      <c r="GU98" s="297"/>
      <c r="GV98" s="298"/>
      <c r="GW98" s="298"/>
      <c r="GX98" s="298"/>
      <c r="GY98" s="298"/>
      <c r="GZ98" s="298"/>
      <c r="HA98" s="295"/>
      <c r="HB98" s="299"/>
      <c r="HC98" s="297"/>
      <c r="HD98" s="298"/>
      <c r="HE98" s="298"/>
      <c r="HF98" s="298"/>
      <c r="HG98" s="298"/>
      <c r="HH98" s="298"/>
      <c r="HI98" s="295"/>
      <c r="HJ98" s="299"/>
      <c r="HK98" s="297"/>
      <c r="HL98" s="298"/>
      <c r="HM98" s="298"/>
      <c r="HN98" s="298"/>
      <c r="HO98" s="298"/>
      <c r="HP98" s="298"/>
      <c r="HQ98" s="295"/>
      <c r="HR98" s="299"/>
      <c r="HS98" s="297"/>
      <c r="HT98" s="298"/>
      <c r="HU98" s="298"/>
      <c r="HV98" s="298"/>
      <c r="HW98" s="298"/>
      <c r="HX98" s="298"/>
      <c r="HY98" s="295"/>
      <c r="HZ98" s="299"/>
      <c r="IA98" s="297"/>
      <c r="IB98" s="298"/>
      <c r="IC98" s="298"/>
      <c r="ID98" s="298"/>
      <c r="IE98" s="298"/>
      <c r="IF98" s="298"/>
      <c r="IG98" s="295"/>
      <c r="IH98" s="299"/>
      <c r="II98" s="297"/>
      <c r="IJ98" s="298"/>
      <c r="IK98" s="298"/>
      <c r="IL98" s="298"/>
      <c r="IM98" s="298"/>
      <c r="IN98" s="298"/>
      <c r="IO98" s="295"/>
      <c r="IP98" s="299"/>
      <c r="IQ98" s="297"/>
      <c r="IR98" s="298"/>
      <c r="IS98" s="298"/>
      <c r="IT98" s="298"/>
      <c r="IU98" s="298"/>
      <c r="IV98" s="298"/>
    </row>
    <row r="99" spans="1:256" ht="12.75">
      <c r="A99" s="104">
        <v>39542</v>
      </c>
      <c r="B99" s="105" t="s">
        <v>387</v>
      </c>
      <c r="C99" s="108" t="s">
        <v>388</v>
      </c>
      <c r="D99" s="106">
        <v>136945</v>
      </c>
      <c r="E99" s="107">
        <v>1006000</v>
      </c>
      <c r="F99" s="107">
        <v>4</v>
      </c>
      <c r="G99" s="107">
        <v>31600</v>
      </c>
      <c r="H99" s="107">
        <v>126400</v>
      </c>
      <c r="I99" s="295"/>
      <c r="J99" s="296"/>
      <c r="K99" s="297"/>
      <c r="L99" s="298"/>
      <c r="M99" s="298"/>
      <c r="N99" s="298"/>
      <c r="O99" s="298"/>
      <c r="P99" s="298"/>
      <c r="Q99" s="295"/>
      <c r="R99" s="296"/>
      <c r="S99" s="297"/>
      <c r="T99" s="298"/>
      <c r="U99" s="298"/>
      <c r="V99" s="298"/>
      <c r="W99" s="298"/>
      <c r="X99" s="298"/>
      <c r="Y99" s="295"/>
      <c r="Z99" s="296"/>
      <c r="AA99" s="297"/>
      <c r="AB99" s="298"/>
      <c r="AC99" s="298"/>
      <c r="AD99" s="298"/>
      <c r="AE99" s="298"/>
      <c r="AF99" s="298"/>
      <c r="AG99" s="295"/>
      <c r="AH99" s="296"/>
      <c r="AI99" s="297"/>
      <c r="AJ99" s="298"/>
      <c r="AK99" s="298"/>
      <c r="AL99" s="298"/>
      <c r="AM99" s="298"/>
      <c r="AN99" s="298"/>
      <c r="AO99" s="295"/>
      <c r="AP99" s="296"/>
      <c r="AQ99" s="297"/>
      <c r="AR99" s="298"/>
      <c r="AS99" s="298"/>
      <c r="AT99" s="298"/>
      <c r="AU99" s="298"/>
      <c r="AV99" s="298"/>
      <c r="AW99" s="295"/>
      <c r="AX99" s="296"/>
      <c r="AY99" s="297"/>
      <c r="AZ99" s="298"/>
      <c r="BA99" s="298"/>
      <c r="BB99" s="298"/>
      <c r="BC99" s="298"/>
      <c r="BD99" s="298"/>
      <c r="BE99" s="295"/>
      <c r="BF99" s="296"/>
      <c r="BG99" s="297"/>
      <c r="BH99" s="298"/>
      <c r="BI99" s="298"/>
      <c r="BJ99" s="298"/>
      <c r="BK99" s="298"/>
      <c r="BL99" s="298"/>
      <c r="BM99" s="295"/>
      <c r="BN99" s="296"/>
      <c r="BO99" s="297"/>
      <c r="BP99" s="298"/>
      <c r="BQ99" s="298"/>
      <c r="BR99" s="298"/>
      <c r="BS99" s="298"/>
      <c r="BT99" s="298"/>
      <c r="BU99" s="295"/>
      <c r="BV99" s="296"/>
      <c r="BW99" s="297"/>
      <c r="BX99" s="298"/>
      <c r="BY99" s="298"/>
      <c r="BZ99" s="298"/>
      <c r="CA99" s="298"/>
      <c r="CB99" s="298"/>
      <c r="CC99" s="295"/>
      <c r="CD99" s="296"/>
      <c r="CE99" s="297"/>
      <c r="CF99" s="298"/>
      <c r="CG99" s="298"/>
      <c r="CH99" s="298"/>
      <c r="CI99" s="298"/>
      <c r="CJ99" s="298"/>
      <c r="CK99" s="295"/>
      <c r="CL99" s="296"/>
      <c r="CM99" s="297"/>
      <c r="CN99" s="298"/>
      <c r="CO99" s="298"/>
      <c r="CP99" s="298"/>
      <c r="CQ99" s="298"/>
      <c r="CR99" s="298"/>
      <c r="CS99" s="295"/>
      <c r="CT99" s="296"/>
      <c r="CU99" s="297"/>
      <c r="CV99" s="298"/>
      <c r="CW99" s="298"/>
      <c r="CX99" s="298"/>
      <c r="CY99" s="298"/>
      <c r="CZ99" s="298"/>
      <c r="DA99" s="295"/>
      <c r="DB99" s="296"/>
      <c r="DC99" s="297"/>
      <c r="DD99" s="298"/>
      <c r="DE99" s="298"/>
      <c r="DF99" s="298"/>
      <c r="DG99" s="298"/>
      <c r="DH99" s="298"/>
      <c r="DI99" s="295"/>
      <c r="DJ99" s="296"/>
      <c r="DK99" s="297"/>
      <c r="DL99" s="298"/>
      <c r="DM99" s="298"/>
      <c r="DN99" s="298"/>
      <c r="DO99" s="298"/>
      <c r="DP99" s="298"/>
      <c r="DQ99" s="295"/>
      <c r="DR99" s="296"/>
      <c r="DS99" s="297"/>
      <c r="DT99" s="298"/>
      <c r="DU99" s="298"/>
      <c r="DV99" s="298"/>
      <c r="DW99" s="298"/>
      <c r="DX99" s="298"/>
      <c r="DY99" s="295"/>
      <c r="DZ99" s="296"/>
      <c r="EA99" s="297"/>
      <c r="EB99" s="298"/>
      <c r="EC99" s="298"/>
      <c r="ED99" s="298"/>
      <c r="EE99" s="298"/>
      <c r="EF99" s="298"/>
      <c r="EG99" s="295"/>
      <c r="EH99" s="296"/>
      <c r="EI99" s="297"/>
      <c r="EJ99" s="298"/>
      <c r="EK99" s="298"/>
      <c r="EL99" s="298"/>
      <c r="EM99" s="298"/>
      <c r="EN99" s="298"/>
      <c r="EO99" s="295"/>
      <c r="EP99" s="296"/>
      <c r="EQ99" s="297"/>
      <c r="ER99" s="298"/>
      <c r="ES99" s="298"/>
      <c r="ET99" s="298"/>
      <c r="EU99" s="298"/>
      <c r="EV99" s="298"/>
      <c r="EW99" s="295"/>
      <c r="EX99" s="296"/>
      <c r="EY99" s="297"/>
      <c r="EZ99" s="298"/>
      <c r="FA99" s="298"/>
      <c r="FB99" s="298"/>
      <c r="FC99" s="298"/>
      <c r="FD99" s="298"/>
      <c r="FE99" s="295"/>
      <c r="FF99" s="296"/>
      <c r="FG99" s="297"/>
      <c r="FH99" s="298"/>
      <c r="FI99" s="298"/>
      <c r="FJ99" s="298"/>
      <c r="FK99" s="298"/>
      <c r="FL99" s="298"/>
      <c r="FM99" s="295"/>
      <c r="FN99" s="296"/>
      <c r="FO99" s="297"/>
      <c r="FP99" s="298"/>
      <c r="FQ99" s="298"/>
      <c r="FR99" s="298"/>
      <c r="FS99" s="298"/>
      <c r="FT99" s="298"/>
      <c r="FU99" s="295"/>
      <c r="FV99" s="296"/>
      <c r="FW99" s="297"/>
      <c r="FX99" s="298"/>
      <c r="FY99" s="298"/>
      <c r="FZ99" s="298"/>
      <c r="GA99" s="298"/>
      <c r="GB99" s="298"/>
      <c r="GC99" s="295"/>
      <c r="GD99" s="296"/>
      <c r="GE99" s="297"/>
      <c r="GF99" s="298"/>
      <c r="GG99" s="298"/>
      <c r="GH99" s="298"/>
      <c r="GI99" s="298"/>
      <c r="GJ99" s="298"/>
      <c r="GK99" s="295"/>
      <c r="GL99" s="296"/>
      <c r="GM99" s="297"/>
      <c r="GN99" s="298"/>
      <c r="GO99" s="298"/>
      <c r="GP99" s="298"/>
      <c r="GQ99" s="298"/>
      <c r="GR99" s="298"/>
      <c r="GS99" s="295"/>
      <c r="GT99" s="296"/>
      <c r="GU99" s="297"/>
      <c r="GV99" s="298"/>
      <c r="GW99" s="298"/>
      <c r="GX99" s="298"/>
      <c r="GY99" s="298"/>
      <c r="GZ99" s="298"/>
      <c r="HA99" s="295"/>
      <c r="HB99" s="296"/>
      <c r="HC99" s="297"/>
      <c r="HD99" s="298"/>
      <c r="HE99" s="298"/>
      <c r="HF99" s="298"/>
      <c r="HG99" s="298"/>
      <c r="HH99" s="298"/>
      <c r="HI99" s="295"/>
      <c r="HJ99" s="296"/>
      <c r="HK99" s="297"/>
      <c r="HL99" s="298"/>
      <c r="HM99" s="298"/>
      <c r="HN99" s="298"/>
      <c r="HO99" s="298"/>
      <c r="HP99" s="298"/>
      <c r="HQ99" s="295"/>
      <c r="HR99" s="296"/>
      <c r="HS99" s="297"/>
      <c r="HT99" s="298"/>
      <c r="HU99" s="298"/>
      <c r="HV99" s="298"/>
      <c r="HW99" s="298"/>
      <c r="HX99" s="298"/>
      <c r="HY99" s="295"/>
      <c r="HZ99" s="296"/>
      <c r="IA99" s="297"/>
      <c r="IB99" s="298"/>
      <c r="IC99" s="298"/>
      <c r="ID99" s="298"/>
      <c r="IE99" s="298"/>
      <c r="IF99" s="298"/>
      <c r="IG99" s="295"/>
      <c r="IH99" s="296"/>
      <c r="II99" s="297"/>
      <c r="IJ99" s="298"/>
      <c r="IK99" s="298"/>
      <c r="IL99" s="298"/>
      <c r="IM99" s="298"/>
      <c r="IN99" s="298"/>
      <c r="IO99" s="295"/>
      <c r="IP99" s="296"/>
      <c r="IQ99" s="297"/>
      <c r="IR99" s="298"/>
      <c r="IS99" s="298"/>
      <c r="IT99" s="298"/>
      <c r="IU99" s="298"/>
      <c r="IV99" s="298"/>
    </row>
    <row r="100" spans="1:256" ht="12.75">
      <c r="A100" s="104" t="s">
        <v>389</v>
      </c>
      <c r="B100" s="105" t="s">
        <v>390</v>
      </c>
      <c r="C100" s="108" t="s">
        <v>391</v>
      </c>
      <c r="D100" s="107">
        <v>80000</v>
      </c>
      <c r="E100" s="107">
        <v>360000</v>
      </c>
      <c r="F100" s="107">
        <v>1</v>
      </c>
      <c r="G100" s="107" t="s">
        <v>662</v>
      </c>
      <c r="H100" s="107" t="s">
        <v>662</v>
      </c>
      <c r="I100" s="295"/>
      <c r="J100" s="296"/>
      <c r="K100" s="297"/>
      <c r="L100" s="298"/>
      <c r="M100" s="298"/>
      <c r="N100" s="298"/>
      <c r="O100" s="298"/>
      <c r="P100" s="298"/>
      <c r="Q100" s="295"/>
      <c r="R100" s="296"/>
      <c r="S100" s="297"/>
      <c r="T100" s="298"/>
      <c r="U100" s="298"/>
      <c r="V100" s="298"/>
      <c r="W100" s="298"/>
      <c r="X100" s="298"/>
      <c r="Y100" s="295"/>
      <c r="Z100" s="296"/>
      <c r="AA100" s="297"/>
      <c r="AB100" s="298"/>
      <c r="AC100" s="298"/>
      <c r="AD100" s="298"/>
      <c r="AE100" s="298"/>
      <c r="AF100" s="298"/>
      <c r="AG100" s="295"/>
      <c r="AH100" s="296"/>
      <c r="AI100" s="297"/>
      <c r="AJ100" s="298"/>
      <c r="AK100" s="298"/>
      <c r="AL100" s="298"/>
      <c r="AM100" s="298"/>
      <c r="AN100" s="298"/>
      <c r="AO100" s="295"/>
      <c r="AP100" s="296"/>
      <c r="AQ100" s="297"/>
      <c r="AR100" s="298"/>
      <c r="AS100" s="298"/>
      <c r="AT100" s="298"/>
      <c r="AU100" s="298"/>
      <c r="AV100" s="298"/>
      <c r="AW100" s="295"/>
      <c r="AX100" s="296"/>
      <c r="AY100" s="297"/>
      <c r="AZ100" s="298"/>
      <c r="BA100" s="298"/>
      <c r="BB100" s="298"/>
      <c r="BC100" s="298"/>
      <c r="BD100" s="298"/>
      <c r="BE100" s="295"/>
      <c r="BF100" s="296"/>
      <c r="BG100" s="297"/>
      <c r="BH100" s="298"/>
      <c r="BI100" s="298"/>
      <c r="BJ100" s="298"/>
      <c r="BK100" s="298"/>
      <c r="BL100" s="298"/>
      <c r="BM100" s="295"/>
      <c r="BN100" s="296"/>
      <c r="BO100" s="297"/>
      <c r="BP100" s="298"/>
      <c r="BQ100" s="298"/>
      <c r="BR100" s="298"/>
      <c r="BS100" s="298"/>
      <c r="BT100" s="298"/>
      <c r="BU100" s="295"/>
      <c r="BV100" s="296"/>
      <c r="BW100" s="297"/>
      <c r="BX100" s="298"/>
      <c r="BY100" s="298"/>
      <c r="BZ100" s="298"/>
      <c r="CA100" s="298"/>
      <c r="CB100" s="298"/>
      <c r="CC100" s="295"/>
      <c r="CD100" s="296"/>
      <c r="CE100" s="297"/>
      <c r="CF100" s="298"/>
      <c r="CG100" s="298"/>
      <c r="CH100" s="298"/>
      <c r="CI100" s="298"/>
      <c r="CJ100" s="298"/>
      <c r="CK100" s="295"/>
      <c r="CL100" s="296"/>
      <c r="CM100" s="297"/>
      <c r="CN100" s="298"/>
      <c r="CO100" s="298"/>
      <c r="CP100" s="298"/>
      <c r="CQ100" s="298"/>
      <c r="CR100" s="298"/>
      <c r="CS100" s="295"/>
      <c r="CT100" s="296"/>
      <c r="CU100" s="297"/>
      <c r="CV100" s="298"/>
      <c r="CW100" s="298"/>
      <c r="CX100" s="298"/>
      <c r="CY100" s="298"/>
      <c r="CZ100" s="298"/>
      <c r="DA100" s="295"/>
      <c r="DB100" s="296"/>
      <c r="DC100" s="297"/>
      <c r="DD100" s="298"/>
      <c r="DE100" s="298"/>
      <c r="DF100" s="298"/>
      <c r="DG100" s="298"/>
      <c r="DH100" s="298"/>
      <c r="DI100" s="295"/>
      <c r="DJ100" s="296"/>
      <c r="DK100" s="297"/>
      <c r="DL100" s="298"/>
      <c r="DM100" s="298"/>
      <c r="DN100" s="298"/>
      <c r="DO100" s="298"/>
      <c r="DP100" s="298"/>
      <c r="DQ100" s="295"/>
      <c r="DR100" s="296"/>
      <c r="DS100" s="297"/>
      <c r="DT100" s="298"/>
      <c r="DU100" s="298"/>
      <c r="DV100" s="298"/>
      <c r="DW100" s="298"/>
      <c r="DX100" s="298"/>
      <c r="DY100" s="295"/>
      <c r="DZ100" s="296"/>
      <c r="EA100" s="297"/>
      <c r="EB100" s="298"/>
      <c r="EC100" s="298"/>
      <c r="ED100" s="298"/>
      <c r="EE100" s="298"/>
      <c r="EF100" s="298"/>
      <c r="EG100" s="295"/>
      <c r="EH100" s="296"/>
      <c r="EI100" s="297"/>
      <c r="EJ100" s="298"/>
      <c r="EK100" s="298"/>
      <c r="EL100" s="298"/>
      <c r="EM100" s="298"/>
      <c r="EN100" s="298"/>
      <c r="EO100" s="295"/>
      <c r="EP100" s="296"/>
      <c r="EQ100" s="297"/>
      <c r="ER100" s="298"/>
      <c r="ES100" s="298"/>
      <c r="ET100" s="298"/>
      <c r="EU100" s="298"/>
      <c r="EV100" s="298"/>
      <c r="EW100" s="295"/>
      <c r="EX100" s="296"/>
      <c r="EY100" s="297"/>
      <c r="EZ100" s="298"/>
      <c r="FA100" s="298"/>
      <c r="FB100" s="298"/>
      <c r="FC100" s="298"/>
      <c r="FD100" s="298"/>
      <c r="FE100" s="295"/>
      <c r="FF100" s="296"/>
      <c r="FG100" s="297"/>
      <c r="FH100" s="298"/>
      <c r="FI100" s="298"/>
      <c r="FJ100" s="298"/>
      <c r="FK100" s="298"/>
      <c r="FL100" s="298"/>
      <c r="FM100" s="295"/>
      <c r="FN100" s="296"/>
      <c r="FO100" s="297"/>
      <c r="FP100" s="298"/>
      <c r="FQ100" s="298"/>
      <c r="FR100" s="298"/>
      <c r="FS100" s="298"/>
      <c r="FT100" s="298"/>
      <c r="FU100" s="295"/>
      <c r="FV100" s="296"/>
      <c r="FW100" s="297"/>
      <c r="FX100" s="298"/>
      <c r="FY100" s="298"/>
      <c r="FZ100" s="298"/>
      <c r="GA100" s="298"/>
      <c r="GB100" s="298"/>
      <c r="GC100" s="295"/>
      <c r="GD100" s="296"/>
      <c r="GE100" s="297"/>
      <c r="GF100" s="298"/>
      <c r="GG100" s="298"/>
      <c r="GH100" s="298"/>
      <c r="GI100" s="298"/>
      <c r="GJ100" s="298"/>
      <c r="GK100" s="295"/>
      <c r="GL100" s="296"/>
      <c r="GM100" s="297"/>
      <c r="GN100" s="298"/>
      <c r="GO100" s="298"/>
      <c r="GP100" s="298"/>
      <c r="GQ100" s="298"/>
      <c r="GR100" s="298"/>
      <c r="GS100" s="295"/>
      <c r="GT100" s="296"/>
      <c r="GU100" s="297"/>
      <c r="GV100" s="298"/>
      <c r="GW100" s="298"/>
      <c r="GX100" s="298"/>
      <c r="GY100" s="298"/>
      <c r="GZ100" s="298"/>
      <c r="HA100" s="295"/>
      <c r="HB100" s="296"/>
      <c r="HC100" s="297"/>
      <c r="HD100" s="298"/>
      <c r="HE100" s="298"/>
      <c r="HF100" s="298"/>
      <c r="HG100" s="298"/>
      <c r="HH100" s="298"/>
      <c r="HI100" s="295"/>
      <c r="HJ100" s="296"/>
      <c r="HK100" s="297"/>
      <c r="HL100" s="298"/>
      <c r="HM100" s="298"/>
      <c r="HN100" s="298"/>
      <c r="HO100" s="298"/>
      <c r="HP100" s="298"/>
      <c r="HQ100" s="295"/>
      <c r="HR100" s="296"/>
      <c r="HS100" s="297"/>
      <c r="HT100" s="298"/>
      <c r="HU100" s="298"/>
      <c r="HV100" s="298"/>
      <c r="HW100" s="298"/>
      <c r="HX100" s="298"/>
      <c r="HY100" s="295"/>
      <c r="HZ100" s="296"/>
      <c r="IA100" s="297"/>
      <c r="IB100" s="298"/>
      <c r="IC100" s="298"/>
      <c r="ID100" s="298"/>
      <c r="IE100" s="298"/>
      <c r="IF100" s="298"/>
      <c r="IG100" s="295"/>
      <c r="IH100" s="296"/>
      <c r="II100" s="297"/>
      <c r="IJ100" s="298"/>
      <c r="IK100" s="298"/>
      <c r="IL100" s="298"/>
      <c r="IM100" s="298"/>
      <c r="IN100" s="298"/>
      <c r="IO100" s="295"/>
      <c r="IP100" s="296"/>
      <c r="IQ100" s="297"/>
      <c r="IR100" s="298"/>
      <c r="IS100" s="298"/>
      <c r="IT100" s="298"/>
      <c r="IU100" s="298"/>
      <c r="IV100" s="298"/>
    </row>
    <row r="101" spans="1:256" ht="12.75">
      <c r="A101" s="104" t="s">
        <v>389</v>
      </c>
      <c r="B101" s="105" t="s">
        <v>302</v>
      </c>
      <c r="C101" s="108" t="s">
        <v>392</v>
      </c>
      <c r="D101" s="106">
        <v>30000</v>
      </c>
      <c r="E101" s="107">
        <v>135000</v>
      </c>
      <c r="F101" s="107">
        <v>0.8</v>
      </c>
      <c r="G101" s="107" t="s">
        <v>662</v>
      </c>
      <c r="H101" s="107" t="s">
        <v>662</v>
      </c>
      <c r="I101" s="295"/>
      <c r="J101" s="296"/>
      <c r="K101" s="297"/>
      <c r="L101" s="298"/>
      <c r="M101" s="298"/>
      <c r="N101" s="298"/>
      <c r="O101" s="298"/>
      <c r="P101" s="298"/>
      <c r="Q101" s="295"/>
      <c r="R101" s="296"/>
      <c r="S101" s="297"/>
      <c r="T101" s="298"/>
      <c r="U101" s="298"/>
      <c r="V101" s="298"/>
      <c r="W101" s="298"/>
      <c r="X101" s="298"/>
      <c r="Y101" s="295"/>
      <c r="Z101" s="296"/>
      <c r="AA101" s="297"/>
      <c r="AB101" s="298"/>
      <c r="AC101" s="298"/>
      <c r="AD101" s="298"/>
      <c r="AE101" s="298"/>
      <c r="AF101" s="298"/>
      <c r="AG101" s="295"/>
      <c r="AH101" s="296"/>
      <c r="AI101" s="297"/>
      <c r="AJ101" s="298"/>
      <c r="AK101" s="298"/>
      <c r="AL101" s="298"/>
      <c r="AM101" s="298"/>
      <c r="AN101" s="298"/>
      <c r="AO101" s="295"/>
      <c r="AP101" s="296"/>
      <c r="AQ101" s="297"/>
      <c r="AR101" s="298"/>
      <c r="AS101" s="298"/>
      <c r="AT101" s="298"/>
      <c r="AU101" s="298"/>
      <c r="AV101" s="298"/>
      <c r="AW101" s="295"/>
      <c r="AX101" s="296"/>
      <c r="AY101" s="297"/>
      <c r="AZ101" s="298"/>
      <c r="BA101" s="298"/>
      <c r="BB101" s="298"/>
      <c r="BC101" s="298"/>
      <c r="BD101" s="298"/>
      <c r="BE101" s="295"/>
      <c r="BF101" s="296"/>
      <c r="BG101" s="297"/>
      <c r="BH101" s="298"/>
      <c r="BI101" s="298"/>
      <c r="BJ101" s="298"/>
      <c r="BK101" s="298"/>
      <c r="BL101" s="298"/>
      <c r="BM101" s="295"/>
      <c r="BN101" s="296"/>
      <c r="BO101" s="297"/>
      <c r="BP101" s="298"/>
      <c r="BQ101" s="298"/>
      <c r="BR101" s="298"/>
      <c r="BS101" s="298"/>
      <c r="BT101" s="298"/>
      <c r="BU101" s="295"/>
      <c r="BV101" s="296"/>
      <c r="BW101" s="297"/>
      <c r="BX101" s="298"/>
      <c r="BY101" s="298"/>
      <c r="BZ101" s="298"/>
      <c r="CA101" s="298"/>
      <c r="CB101" s="298"/>
      <c r="CC101" s="295"/>
      <c r="CD101" s="296"/>
      <c r="CE101" s="297"/>
      <c r="CF101" s="298"/>
      <c r="CG101" s="298"/>
      <c r="CH101" s="298"/>
      <c r="CI101" s="298"/>
      <c r="CJ101" s="298"/>
      <c r="CK101" s="295"/>
      <c r="CL101" s="296"/>
      <c r="CM101" s="297"/>
      <c r="CN101" s="298"/>
      <c r="CO101" s="298"/>
      <c r="CP101" s="298"/>
      <c r="CQ101" s="298"/>
      <c r="CR101" s="298"/>
      <c r="CS101" s="295"/>
      <c r="CT101" s="296"/>
      <c r="CU101" s="297"/>
      <c r="CV101" s="298"/>
      <c r="CW101" s="298"/>
      <c r="CX101" s="298"/>
      <c r="CY101" s="298"/>
      <c r="CZ101" s="298"/>
      <c r="DA101" s="295"/>
      <c r="DB101" s="296"/>
      <c r="DC101" s="297"/>
      <c r="DD101" s="298"/>
      <c r="DE101" s="298"/>
      <c r="DF101" s="298"/>
      <c r="DG101" s="298"/>
      <c r="DH101" s="298"/>
      <c r="DI101" s="295"/>
      <c r="DJ101" s="296"/>
      <c r="DK101" s="297"/>
      <c r="DL101" s="298"/>
      <c r="DM101" s="298"/>
      <c r="DN101" s="298"/>
      <c r="DO101" s="298"/>
      <c r="DP101" s="298"/>
      <c r="DQ101" s="295"/>
      <c r="DR101" s="296"/>
      <c r="DS101" s="297"/>
      <c r="DT101" s="298"/>
      <c r="DU101" s="298"/>
      <c r="DV101" s="298"/>
      <c r="DW101" s="298"/>
      <c r="DX101" s="298"/>
      <c r="DY101" s="295"/>
      <c r="DZ101" s="296"/>
      <c r="EA101" s="297"/>
      <c r="EB101" s="298"/>
      <c r="EC101" s="298"/>
      <c r="ED101" s="298"/>
      <c r="EE101" s="298"/>
      <c r="EF101" s="298"/>
      <c r="EG101" s="295"/>
      <c r="EH101" s="296"/>
      <c r="EI101" s="297"/>
      <c r="EJ101" s="298"/>
      <c r="EK101" s="298"/>
      <c r="EL101" s="298"/>
      <c r="EM101" s="298"/>
      <c r="EN101" s="298"/>
      <c r="EO101" s="295"/>
      <c r="EP101" s="296"/>
      <c r="EQ101" s="297"/>
      <c r="ER101" s="298"/>
      <c r="ES101" s="298"/>
      <c r="ET101" s="298"/>
      <c r="EU101" s="298"/>
      <c r="EV101" s="298"/>
      <c r="EW101" s="295"/>
      <c r="EX101" s="296"/>
      <c r="EY101" s="297"/>
      <c r="EZ101" s="298"/>
      <c r="FA101" s="298"/>
      <c r="FB101" s="298"/>
      <c r="FC101" s="298"/>
      <c r="FD101" s="298"/>
      <c r="FE101" s="295"/>
      <c r="FF101" s="296"/>
      <c r="FG101" s="297"/>
      <c r="FH101" s="298"/>
      <c r="FI101" s="298"/>
      <c r="FJ101" s="298"/>
      <c r="FK101" s="298"/>
      <c r="FL101" s="298"/>
      <c r="FM101" s="295"/>
      <c r="FN101" s="296"/>
      <c r="FO101" s="297"/>
      <c r="FP101" s="298"/>
      <c r="FQ101" s="298"/>
      <c r="FR101" s="298"/>
      <c r="FS101" s="298"/>
      <c r="FT101" s="298"/>
      <c r="FU101" s="295"/>
      <c r="FV101" s="296"/>
      <c r="FW101" s="297"/>
      <c r="FX101" s="298"/>
      <c r="FY101" s="298"/>
      <c r="FZ101" s="298"/>
      <c r="GA101" s="298"/>
      <c r="GB101" s="298"/>
      <c r="GC101" s="295"/>
      <c r="GD101" s="296"/>
      <c r="GE101" s="297"/>
      <c r="GF101" s="298"/>
      <c r="GG101" s="298"/>
      <c r="GH101" s="298"/>
      <c r="GI101" s="298"/>
      <c r="GJ101" s="298"/>
      <c r="GK101" s="295"/>
      <c r="GL101" s="296"/>
      <c r="GM101" s="297"/>
      <c r="GN101" s="298"/>
      <c r="GO101" s="298"/>
      <c r="GP101" s="298"/>
      <c r="GQ101" s="298"/>
      <c r="GR101" s="298"/>
      <c r="GS101" s="295"/>
      <c r="GT101" s="296"/>
      <c r="GU101" s="297"/>
      <c r="GV101" s="298"/>
      <c r="GW101" s="298"/>
      <c r="GX101" s="298"/>
      <c r="GY101" s="298"/>
      <c r="GZ101" s="298"/>
      <c r="HA101" s="295"/>
      <c r="HB101" s="296"/>
      <c r="HC101" s="297"/>
      <c r="HD101" s="298"/>
      <c r="HE101" s="298"/>
      <c r="HF101" s="298"/>
      <c r="HG101" s="298"/>
      <c r="HH101" s="298"/>
      <c r="HI101" s="295"/>
      <c r="HJ101" s="296"/>
      <c r="HK101" s="297"/>
      <c r="HL101" s="298"/>
      <c r="HM101" s="298"/>
      <c r="HN101" s="298"/>
      <c r="HO101" s="298"/>
      <c r="HP101" s="298"/>
      <c r="HQ101" s="295"/>
      <c r="HR101" s="296"/>
      <c r="HS101" s="297"/>
      <c r="HT101" s="298"/>
      <c r="HU101" s="298"/>
      <c r="HV101" s="298"/>
      <c r="HW101" s="298"/>
      <c r="HX101" s="298"/>
      <c r="HY101" s="295"/>
      <c r="HZ101" s="296"/>
      <c r="IA101" s="297"/>
      <c r="IB101" s="298"/>
      <c r="IC101" s="298"/>
      <c r="ID101" s="298"/>
      <c r="IE101" s="298"/>
      <c r="IF101" s="298"/>
      <c r="IG101" s="295"/>
      <c r="IH101" s="296"/>
      <c r="II101" s="297"/>
      <c r="IJ101" s="298"/>
      <c r="IK101" s="298"/>
      <c r="IL101" s="298"/>
      <c r="IM101" s="298"/>
      <c r="IN101" s="298"/>
      <c r="IO101" s="295"/>
      <c r="IP101" s="296"/>
      <c r="IQ101" s="297"/>
      <c r="IR101" s="298"/>
      <c r="IS101" s="298"/>
      <c r="IT101" s="298"/>
      <c r="IU101" s="298"/>
      <c r="IV101" s="298"/>
    </row>
    <row r="102" spans="1:256" ht="12.75">
      <c r="A102" s="104">
        <v>39566</v>
      </c>
      <c r="B102" s="105" t="s">
        <v>393</v>
      </c>
      <c r="C102" s="105" t="s">
        <v>394</v>
      </c>
      <c r="D102" s="112">
        <v>655906</v>
      </c>
      <c r="E102" s="107">
        <v>2951577</v>
      </c>
      <c r="F102" s="107">
        <v>0.1</v>
      </c>
      <c r="G102" s="301">
        <v>33600</v>
      </c>
      <c r="H102" s="107">
        <v>3360</v>
      </c>
      <c r="I102" s="295"/>
      <c r="J102" s="296"/>
      <c r="K102" s="297"/>
      <c r="L102" s="298"/>
      <c r="M102" s="298"/>
      <c r="N102" s="298"/>
      <c r="O102" s="298"/>
      <c r="P102" s="298"/>
      <c r="Q102" s="295"/>
      <c r="R102" s="296"/>
      <c r="S102" s="297"/>
      <c r="T102" s="298"/>
      <c r="U102" s="298"/>
      <c r="V102" s="298"/>
      <c r="W102" s="298"/>
      <c r="X102" s="298"/>
      <c r="Y102" s="295"/>
      <c r="Z102" s="296"/>
      <c r="AA102" s="297"/>
      <c r="AB102" s="298"/>
      <c r="AC102" s="298"/>
      <c r="AD102" s="298"/>
      <c r="AE102" s="298"/>
      <c r="AF102" s="298"/>
      <c r="AG102" s="295"/>
      <c r="AH102" s="296"/>
      <c r="AI102" s="297"/>
      <c r="AJ102" s="298"/>
      <c r="AK102" s="298"/>
      <c r="AL102" s="298"/>
      <c r="AM102" s="298"/>
      <c r="AN102" s="298"/>
      <c r="AO102" s="295"/>
      <c r="AP102" s="296"/>
      <c r="AQ102" s="297"/>
      <c r="AR102" s="298"/>
      <c r="AS102" s="298"/>
      <c r="AT102" s="298"/>
      <c r="AU102" s="298"/>
      <c r="AV102" s="298"/>
      <c r="AW102" s="295"/>
      <c r="AX102" s="296"/>
      <c r="AY102" s="297"/>
      <c r="AZ102" s="298"/>
      <c r="BA102" s="298"/>
      <c r="BB102" s="298"/>
      <c r="BC102" s="298"/>
      <c r="BD102" s="298"/>
      <c r="BE102" s="295"/>
      <c r="BF102" s="296"/>
      <c r="BG102" s="297"/>
      <c r="BH102" s="298"/>
      <c r="BI102" s="298"/>
      <c r="BJ102" s="298"/>
      <c r="BK102" s="298"/>
      <c r="BL102" s="298"/>
      <c r="BM102" s="295"/>
      <c r="BN102" s="296"/>
      <c r="BO102" s="297"/>
      <c r="BP102" s="298"/>
      <c r="BQ102" s="298"/>
      <c r="BR102" s="298"/>
      <c r="BS102" s="298"/>
      <c r="BT102" s="298"/>
      <c r="BU102" s="295"/>
      <c r="BV102" s="296"/>
      <c r="BW102" s="297"/>
      <c r="BX102" s="298"/>
      <c r="BY102" s="298"/>
      <c r="BZ102" s="298"/>
      <c r="CA102" s="298"/>
      <c r="CB102" s="298"/>
      <c r="CC102" s="295"/>
      <c r="CD102" s="296"/>
      <c r="CE102" s="297"/>
      <c r="CF102" s="298"/>
      <c r="CG102" s="298"/>
      <c r="CH102" s="298"/>
      <c r="CI102" s="298"/>
      <c r="CJ102" s="298"/>
      <c r="CK102" s="295"/>
      <c r="CL102" s="296"/>
      <c r="CM102" s="297"/>
      <c r="CN102" s="298"/>
      <c r="CO102" s="298"/>
      <c r="CP102" s="298"/>
      <c r="CQ102" s="298"/>
      <c r="CR102" s="298"/>
      <c r="CS102" s="295"/>
      <c r="CT102" s="296"/>
      <c r="CU102" s="297"/>
      <c r="CV102" s="298"/>
      <c r="CW102" s="298"/>
      <c r="CX102" s="298"/>
      <c r="CY102" s="298"/>
      <c r="CZ102" s="298"/>
      <c r="DA102" s="295"/>
      <c r="DB102" s="296"/>
      <c r="DC102" s="297"/>
      <c r="DD102" s="298"/>
      <c r="DE102" s="298"/>
      <c r="DF102" s="298"/>
      <c r="DG102" s="298"/>
      <c r="DH102" s="298"/>
      <c r="DI102" s="295"/>
      <c r="DJ102" s="296"/>
      <c r="DK102" s="297"/>
      <c r="DL102" s="298"/>
      <c r="DM102" s="298"/>
      <c r="DN102" s="298"/>
      <c r="DO102" s="298"/>
      <c r="DP102" s="298"/>
      <c r="DQ102" s="295"/>
      <c r="DR102" s="296"/>
      <c r="DS102" s="297"/>
      <c r="DT102" s="298"/>
      <c r="DU102" s="298"/>
      <c r="DV102" s="298"/>
      <c r="DW102" s="298"/>
      <c r="DX102" s="298"/>
      <c r="DY102" s="295"/>
      <c r="DZ102" s="296"/>
      <c r="EA102" s="297"/>
      <c r="EB102" s="298"/>
      <c r="EC102" s="298"/>
      <c r="ED102" s="298"/>
      <c r="EE102" s="298"/>
      <c r="EF102" s="298"/>
      <c r="EG102" s="295"/>
      <c r="EH102" s="296"/>
      <c r="EI102" s="297"/>
      <c r="EJ102" s="298"/>
      <c r="EK102" s="298"/>
      <c r="EL102" s="298"/>
      <c r="EM102" s="298"/>
      <c r="EN102" s="298"/>
      <c r="EO102" s="295"/>
      <c r="EP102" s="296"/>
      <c r="EQ102" s="297"/>
      <c r="ER102" s="298"/>
      <c r="ES102" s="298"/>
      <c r="ET102" s="298"/>
      <c r="EU102" s="298"/>
      <c r="EV102" s="298"/>
      <c r="EW102" s="295"/>
      <c r="EX102" s="296"/>
      <c r="EY102" s="297"/>
      <c r="EZ102" s="298"/>
      <c r="FA102" s="298"/>
      <c r="FB102" s="298"/>
      <c r="FC102" s="298"/>
      <c r="FD102" s="298"/>
      <c r="FE102" s="295"/>
      <c r="FF102" s="296"/>
      <c r="FG102" s="297"/>
      <c r="FH102" s="298"/>
      <c r="FI102" s="298"/>
      <c r="FJ102" s="298"/>
      <c r="FK102" s="298"/>
      <c r="FL102" s="298"/>
      <c r="FM102" s="295"/>
      <c r="FN102" s="296"/>
      <c r="FO102" s="297"/>
      <c r="FP102" s="298"/>
      <c r="FQ102" s="298"/>
      <c r="FR102" s="298"/>
      <c r="FS102" s="298"/>
      <c r="FT102" s="298"/>
      <c r="FU102" s="295"/>
      <c r="FV102" s="296"/>
      <c r="FW102" s="297"/>
      <c r="FX102" s="298"/>
      <c r="FY102" s="298"/>
      <c r="FZ102" s="298"/>
      <c r="GA102" s="298"/>
      <c r="GB102" s="298"/>
      <c r="GC102" s="295"/>
      <c r="GD102" s="296"/>
      <c r="GE102" s="297"/>
      <c r="GF102" s="298"/>
      <c r="GG102" s="298"/>
      <c r="GH102" s="298"/>
      <c r="GI102" s="298"/>
      <c r="GJ102" s="298"/>
      <c r="GK102" s="295"/>
      <c r="GL102" s="296"/>
      <c r="GM102" s="297"/>
      <c r="GN102" s="298"/>
      <c r="GO102" s="298"/>
      <c r="GP102" s="298"/>
      <c r="GQ102" s="298"/>
      <c r="GR102" s="298"/>
      <c r="GS102" s="295"/>
      <c r="GT102" s="296"/>
      <c r="GU102" s="297"/>
      <c r="GV102" s="298"/>
      <c r="GW102" s="298"/>
      <c r="GX102" s="298"/>
      <c r="GY102" s="298"/>
      <c r="GZ102" s="298"/>
      <c r="HA102" s="295"/>
      <c r="HB102" s="296"/>
      <c r="HC102" s="297"/>
      <c r="HD102" s="298"/>
      <c r="HE102" s="298"/>
      <c r="HF102" s="298"/>
      <c r="HG102" s="298"/>
      <c r="HH102" s="298"/>
      <c r="HI102" s="295"/>
      <c r="HJ102" s="296"/>
      <c r="HK102" s="297"/>
      <c r="HL102" s="298"/>
      <c r="HM102" s="298"/>
      <c r="HN102" s="298"/>
      <c r="HO102" s="298"/>
      <c r="HP102" s="298"/>
      <c r="HQ102" s="295"/>
      <c r="HR102" s="296"/>
      <c r="HS102" s="297"/>
      <c r="HT102" s="298"/>
      <c r="HU102" s="298"/>
      <c r="HV102" s="298"/>
      <c r="HW102" s="298"/>
      <c r="HX102" s="298"/>
      <c r="HY102" s="295"/>
      <c r="HZ102" s="296"/>
      <c r="IA102" s="297"/>
      <c r="IB102" s="298"/>
      <c r="IC102" s="298"/>
      <c r="ID102" s="298"/>
      <c r="IE102" s="298"/>
      <c r="IF102" s="298"/>
      <c r="IG102" s="295"/>
      <c r="IH102" s="296"/>
      <c r="II102" s="297"/>
      <c r="IJ102" s="298"/>
      <c r="IK102" s="298"/>
      <c r="IL102" s="298"/>
      <c r="IM102" s="298"/>
      <c r="IN102" s="298"/>
      <c r="IO102" s="295"/>
      <c r="IP102" s="296"/>
      <c r="IQ102" s="297"/>
      <c r="IR102" s="298"/>
      <c r="IS102" s="298"/>
      <c r="IT102" s="298"/>
      <c r="IU102" s="298"/>
      <c r="IV102" s="298"/>
    </row>
    <row r="103" spans="1:256" ht="12.75">
      <c r="A103" s="104" t="s">
        <v>395</v>
      </c>
      <c r="B103" s="105" t="s">
        <v>722</v>
      </c>
      <c r="C103" s="105" t="s">
        <v>396</v>
      </c>
      <c r="D103" s="106">
        <v>65000</v>
      </c>
      <c r="E103" s="107">
        <v>195000</v>
      </c>
      <c r="F103" s="108">
        <v>0.1</v>
      </c>
      <c r="G103" s="107" t="s">
        <v>662</v>
      </c>
      <c r="H103" s="107" t="s">
        <v>662</v>
      </c>
      <c r="I103" s="295"/>
      <c r="J103" s="296"/>
      <c r="K103" s="297"/>
      <c r="L103" s="298"/>
      <c r="M103" s="298"/>
      <c r="N103" s="298"/>
      <c r="O103" s="298"/>
      <c r="P103" s="298"/>
      <c r="Q103" s="295"/>
      <c r="R103" s="296"/>
      <c r="S103" s="297"/>
      <c r="T103" s="298"/>
      <c r="U103" s="298"/>
      <c r="V103" s="298"/>
      <c r="W103" s="298"/>
      <c r="X103" s="298"/>
      <c r="Y103" s="295"/>
      <c r="Z103" s="296"/>
      <c r="AA103" s="297"/>
      <c r="AB103" s="298"/>
      <c r="AC103" s="298"/>
      <c r="AD103" s="298"/>
      <c r="AE103" s="298"/>
      <c r="AF103" s="298"/>
      <c r="AG103" s="295"/>
      <c r="AH103" s="296"/>
      <c r="AI103" s="297"/>
      <c r="AJ103" s="298"/>
      <c r="AK103" s="298"/>
      <c r="AL103" s="298"/>
      <c r="AM103" s="298"/>
      <c r="AN103" s="298"/>
      <c r="AO103" s="295"/>
      <c r="AP103" s="296"/>
      <c r="AQ103" s="297"/>
      <c r="AR103" s="298"/>
      <c r="AS103" s="298"/>
      <c r="AT103" s="298"/>
      <c r="AU103" s="298"/>
      <c r="AV103" s="298"/>
      <c r="AW103" s="295"/>
      <c r="AX103" s="296"/>
      <c r="AY103" s="297"/>
      <c r="AZ103" s="298"/>
      <c r="BA103" s="298"/>
      <c r="BB103" s="298"/>
      <c r="BC103" s="298"/>
      <c r="BD103" s="298"/>
      <c r="BE103" s="295"/>
      <c r="BF103" s="296"/>
      <c r="BG103" s="297"/>
      <c r="BH103" s="298"/>
      <c r="BI103" s="298"/>
      <c r="BJ103" s="298"/>
      <c r="BK103" s="298"/>
      <c r="BL103" s="298"/>
      <c r="BM103" s="295"/>
      <c r="BN103" s="296"/>
      <c r="BO103" s="297"/>
      <c r="BP103" s="298"/>
      <c r="BQ103" s="298"/>
      <c r="BR103" s="298"/>
      <c r="BS103" s="298"/>
      <c r="BT103" s="298"/>
      <c r="BU103" s="295"/>
      <c r="BV103" s="296"/>
      <c r="BW103" s="297"/>
      <c r="BX103" s="298"/>
      <c r="BY103" s="298"/>
      <c r="BZ103" s="298"/>
      <c r="CA103" s="298"/>
      <c r="CB103" s="298"/>
      <c r="CC103" s="295"/>
      <c r="CD103" s="296"/>
      <c r="CE103" s="297"/>
      <c r="CF103" s="298"/>
      <c r="CG103" s="298"/>
      <c r="CH103" s="298"/>
      <c r="CI103" s="298"/>
      <c r="CJ103" s="298"/>
      <c r="CK103" s="295"/>
      <c r="CL103" s="296"/>
      <c r="CM103" s="297"/>
      <c r="CN103" s="298"/>
      <c r="CO103" s="298"/>
      <c r="CP103" s="298"/>
      <c r="CQ103" s="298"/>
      <c r="CR103" s="298"/>
      <c r="CS103" s="295"/>
      <c r="CT103" s="296"/>
      <c r="CU103" s="297"/>
      <c r="CV103" s="298"/>
      <c r="CW103" s="298"/>
      <c r="CX103" s="298"/>
      <c r="CY103" s="298"/>
      <c r="CZ103" s="298"/>
      <c r="DA103" s="295"/>
      <c r="DB103" s="296"/>
      <c r="DC103" s="297"/>
      <c r="DD103" s="298"/>
      <c r="DE103" s="298"/>
      <c r="DF103" s="298"/>
      <c r="DG103" s="298"/>
      <c r="DH103" s="298"/>
      <c r="DI103" s="295"/>
      <c r="DJ103" s="296"/>
      <c r="DK103" s="297"/>
      <c r="DL103" s="298"/>
      <c r="DM103" s="298"/>
      <c r="DN103" s="298"/>
      <c r="DO103" s="298"/>
      <c r="DP103" s="298"/>
      <c r="DQ103" s="295"/>
      <c r="DR103" s="296"/>
      <c r="DS103" s="297"/>
      <c r="DT103" s="298"/>
      <c r="DU103" s="298"/>
      <c r="DV103" s="298"/>
      <c r="DW103" s="298"/>
      <c r="DX103" s="298"/>
      <c r="DY103" s="295"/>
      <c r="DZ103" s="296"/>
      <c r="EA103" s="297"/>
      <c r="EB103" s="298"/>
      <c r="EC103" s="298"/>
      <c r="ED103" s="298"/>
      <c r="EE103" s="298"/>
      <c r="EF103" s="298"/>
      <c r="EG103" s="295"/>
      <c r="EH103" s="296"/>
      <c r="EI103" s="297"/>
      <c r="EJ103" s="298"/>
      <c r="EK103" s="298"/>
      <c r="EL103" s="298"/>
      <c r="EM103" s="298"/>
      <c r="EN103" s="298"/>
      <c r="EO103" s="295"/>
      <c r="EP103" s="296"/>
      <c r="EQ103" s="297"/>
      <c r="ER103" s="298"/>
      <c r="ES103" s="298"/>
      <c r="ET103" s="298"/>
      <c r="EU103" s="298"/>
      <c r="EV103" s="298"/>
      <c r="EW103" s="295"/>
      <c r="EX103" s="296"/>
      <c r="EY103" s="297"/>
      <c r="EZ103" s="298"/>
      <c r="FA103" s="298"/>
      <c r="FB103" s="298"/>
      <c r="FC103" s="298"/>
      <c r="FD103" s="298"/>
      <c r="FE103" s="295"/>
      <c r="FF103" s="296"/>
      <c r="FG103" s="297"/>
      <c r="FH103" s="298"/>
      <c r="FI103" s="298"/>
      <c r="FJ103" s="298"/>
      <c r="FK103" s="298"/>
      <c r="FL103" s="298"/>
      <c r="FM103" s="295"/>
      <c r="FN103" s="296"/>
      <c r="FO103" s="297"/>
      <c r="FP103" s="298"/>
      <c r="FQ103" s="298"/>
      <c r="FR103" s="298"/>
      <c r="FS103" s="298"/>
      <c r="FT103" s="298"/>
      <c r="FU103" s="295"/>
      <c r="FV103" s="296"/>
      <c r="FW103" s="297"/>
      <c r="FX103" s="298"/>
      <c r="FY103" s="298"/>
      <c r="FZ103" s="298"/>
      <c r="GA103" s="298"/>
      <c r="GB103" s="298"/>
      <c r="GC103" s="295"/>
      <c r="GD103" s="296"/>
      <c r="GE103" s="297"/>
      <c r="GF103" s="298"/>
      <c r="GG103" s="298"/>
      <c r="GH103" s="298"/>
      <c r="GI103" s="298"/>
      <c r="GJ103" s="298"/>
      <c r="GK103" s="295"/>
      <c r="GL103" s="296"/>
      <c r="GM103" s="297"/>
      <c r="GN103" s="298"/>
      <c r="GO103" s="298"/>
      <c r="GP103" s="298"/>
      <c r="GQ103" s="298"/>
      <c r="GR103" s="298"/>
      <c r="GS103" s="295"/>
      <c r="GT103" s="296"/>
      <c r="GU103" s="297"/>
      <c r="GV103" s="298"/>
      <c r="GW103" s="298"/>
      <c r="GX103" s="298"/>
      <c r="GY103" s="298"/>
      <c r="GZ103" s="298"/>
      <c r="HA103" s="295"/>
      <c r="HB103" s="296"/>
      <c r="HC103" s="297"/>
      <c r="HD103" s="298"/>
      <c r="HE103" s="298"/>
      <c r="HF103" s="298"/>
      <c r="HG103" s="298"/>
      <c r="HH103" s="298"/>
      <c r="HI103" s="295"/>
      <c r="HJ103" s="296"/>
      <c r="HK103" s="297"/>
      <c r="HL103" s="298"/>
      <c r="HM103" s="298"/>
      <c r="HN103" s="298"/>
      <c r="HO103" s="298"/>
      <c r="HP103" s="298"/>
      <c r="HQ103" s="295"/>
      <c r="HR103" s="296"/>
      <c r="HS103" s="297"/>
      <c r="HT103" s="298"/>
      <c r="HU103" s="298"/>
      <c r="HV103" s="298"/>
      <c r="HW103" s="298"/>
      <c r="HX103" s="298"/>
      <c r="HY103" s="295"/>
      <c r="HZ103" s="296"/>
      <c r="IA103" s="297"/>
      <c r="IB103" s="298"/>
      <c r="IC103" s="298"/>
      <c r="ID103" s="298"/>
      <c r="IE103" s="298"/>
      <c r="IF103" s="298"/>
      <c r="IG103" s="295"/>
      <c r="IH103" s="296"/>
      <c r="II103" s="297"/>
      <c r="IJ103" s="298"/>
      <c r="IK103" s="298"/>
      <c r="IL103" s="298"/>
      <c r="IM103" s="298"/>
      <c r="IN103" s="298"/>
      <c r="IO103" s="295"/>
      <c r="IP103" s="296"/>
      <c r="IQ103" s="297"/>
      <c r="IR103" s="298"/>
      <c r="IS103" s="298"/>
      <c r="IT103" s="298"/>
      <c r="IU103" s="298"/>
      <c r="IV103" s="298"/>
    </row>
    <row r="104" spans="1:256" ht="12.75">
      <c r="A104" s="104" t="s">
        <v>395</v>
      </c>
      <c r="B104" s="105" t="s">
        <v>397</v>
      </c>
      <c r="C104" s="108" t="s">
        <v>398</v>
      </c>
      <c r="D104" s="107" t="s">
        <v>662</v>
      </c>
      <c r="E104" s="107" t="s">
        <v>662</v>
      </c>
      <c r="F104" s="107">
        <v>4</v>
      </c>
      <c r="G104" s="107" t="s">
        <v>662</v>
      </c>
      <c r="H104" s="107" t="s">
        <v>662</v>
      </c>
      <c r="I104" s="295"/>
      <c r="J104" s="296"/>
      <c r="K104" s="297"/>
      <c r="L104" s="298"/>
      <c r="M104" s="298"/>
      <c r="N104" s="298"/>
      <c r="O104" s="298"/>
      <c r="P104" s="298"/>
      <c r="Q104" s="295"/>
      <c r="R104" s="296"/>
      <c r="S104" s="297"/>
      <c r="T104" s="298"/>
      <c r="U104" s="298"/>
      <c r="V104" s="298"/>
      <c r="W104" s="298"/>
      <c r="X104" s="298"/>
      <c r="Y104" s="295"/>
      <c r="Z104" s="296"/>
      <c r="AA104" s="297"/>
      <c r="AB104" s="298"/>
      <c r="AC104" s="298"/>
      <c r="AD104" s="298"/>
      <c r="AE104" s="298"/>
      <c r="AF104" s="298"/>
      <c r="AG104" s="295"/>
      <c r="AH104" s="296"/>
      <c r="AI104" s="297"/>
      <c r="AJ104" s="298"/>
      <c r="AK104" s="298"/>
      <c r="AL104" s="298"/>
      <c r="AM104" s="298"/>
      <c r="AN104" s="298"/>
      <c r="AO104" s="295"/>
      <c r="AP104" s="296"/>
      <c r="AQ104" s="297"/>
      <c r="AR104" s="298"/>
      <c r="AS104" s="298"/>
      <c r="AT104" s="298"/>
      <c r="AU104" s="298"/>
      <c r="AV104" s="298"/>
      <c r="AW104" s="295"/>
      <c r="AX104" s="296"/>
      <c r="AY104" s="297"/>
      <c r="AZ104" s="298"/>
      <c r="BA104" s="298"/>
      <c r="BB104" s="298"/>
      <c r="BC104" s="298"/>
      <c r="BD104" s="298"/>
      <c r="BE104" s="295"/>
      <c r="BF104" s="296"/>
      <c r="BG104" s="297"/>
      <c r="BH104" s="298"/>
      <c r="BI104" s="298"/>
      <c r="BJ104" s="298"/>
      <c r="BK104" s="298"/>
      <c r="BL104" s="298"/>
      <c r="BM104" s="295"/>
      <c r="BN104" s="296"/>
      <c r="BO104" s="297"/>
      <c r="BP104" s="298"/>
      <c r="BQ104" s="298"/>
      <c r="BR104" s="298"/>
      <c r="BS104" s="298"/>
      <c r="BT104" s="298"/>
      <c r="BU104" s="295"/>
      <c r="BV104" s="296"/>
      <c r="BW104" s="297"/>
      <c r="BX104" s="298"/>
      <c r="BY104" s="298"/>
      <c r="BZ104" s="298"/>
      <c r="CA104" s="298"/>
      <c r="CB104" s="298"/>
      <c r="CC104" s="295"/>
      <c r="CD104" s="296"/>
      <c r="CE104" s="297"/>
      <c r="CF104" s="298"/>
      <c r="CG104" s="298"/>
      <c r="CH104" s="298"/>
      <c r="CI104" s="298"/>
      <c r="CJ104" s="298"/>
      <c r="CK104" s="295"/>
      <c r="CL104" s="296"/>
      <c r="CM104" s="297"/>
      <c r="CN104" s="298"/>
      <c r="CO104" s="298"/>
      <c r="CP104" s="298"/>
      <c r="CQ104" s="298"/>
      <c r="CR104" s="298"/>
      <c r="CS104" s="295"/>
      <c r="CT104" s="296"/>
      <c r="CU104" s="297"/>
      <c r="CV104" s="298"/>
      <c r="CW104" s="298"/>
      <c r="CX104" s="298"/>
      <c r="CY104" s="298"/>
      <c r="CZ104" s="298"/>
      <c r="DA104" s="295"/>
      <c r="DB104" s="296"/>
      <c r="DC104" s="297"/>
      <c r="DD104" s="298"/>
      <c r="DE104" s="298"/>
      <c r="DF104" s="298"/>
      <c r="DG104" s="298"/>
      <c r="DH104" s="298"/>
      <c r="DI104" s="295"/>
      <c r="DJ104" s="296"/>
      <c r="DK104" s="297"/>
      <c r="DL104" s="298"/>
      <c r="DM104" s="298"/>
      <c r="DN104" s="298"/>
      <c r="DO104" s="298"/>
      <c r="DP104" s="298"/>
      <c r="DQ104" s="295"/>
      <c r="DR104" s="296"/>
      <c r="DS104" s="297"/>
      <c r="DT104" s="298"/>
      <c r="DU104" s="298"/>
      <c r="DV104" s="298"/>
      <c r="DW104" s="298"/>
      <c r="DX104" s="298"/>
      <c r="DY104" s="295"/>
      <c r="DZ104" s="296"/>
      <c r="EA104" s="297"/>
      <c r="EB104" s="298"/>
      <c r="EC104" s="298"/>
      <c r="ED104" s="298"/>
      <c r="EE104" s="298"/>
      <c r="EF104" s="298"/>
      <c r="EG104" s="295"/>
      <c r="EH104" s="296"/>
      <c r="EI104" s="297"/>
      <c r="EJ104" s="298"/>
      <c r="EK104" s="298"/>
      <c r="EL104" s="298"/>
      <c r="EM104" s="298"/>
      <c r="EN104" s="298"/>
      <c r="EO104" s="295"/>
      <c r="EP104" s="296"/>
      <c r="EQ104" s="297"/>
      <c r="ER104" s="298"/>
      <c r="ES104" s="298"/>
      <c r="ET104" s="298"/>
      <c r="EU104" s="298"/>
      <c r="EV104" s="298"/>
      <c r="EW104" s="295"/>
      <c r="EX104" s="296"/>
      <c r="EY104" s="297"/>
      <c r="EZ104" s="298"/>
      <c r="FA104" s="298"/>
      <c r="FB104" s="298"/>
      <c r="FC104" s="298"/>
      <c r="FD104" s="298"/>
      <c r="FE104" s="295"/>
      <c r="FF104" s="296"/>
      <c r="FG104" s="297"/>
      <c r="FH104" s="298"/>
      <c r="FI104" s="298"/>
      <c r="FJ104" s="298"/>
      <c r="FK104" s="298"/>
      <c r="FL104" s="298"/>
      <c r="FM104" s="295"/>
      <c r="FN104" s="296"/>
      <c r="FO104" s="297"/>
      <c r="FP104" s="298"/>
      <c r="FQ104" s="298"/>
      <c r="FR104" s="298"/>
      <c r="FS104" s="298"/>
      <c r="FT104" s="298"/>
      <c r="FU104" s="295"/>
      <c r="FV104" s="296"/>
      <c r="FW104" s="297"/>
      <c r="FX104" s="298"/>
      <c r="FY104" s="298"/>
      <c r="FZ104" s="298"/>
      <c r="GA104" s="298"/>
      <c r="GB104" s="298"/>
      <c r="GC104" s="295"/>
      <c r="GD104" s="296"/>
      <c r="GE104" s="297"/>
      <c r="GF104" s="298"/>
      <c r="GG104" s="298"/>
      <c r="GH104" s="298"/>
      <c r="GI104" s="298"/>
      <c r="GJ104" s="298"/>
      <c r="GK104" s="295"/>
      <c r="GL104" s="296"/>
      <c r="GM104" s="297"/>
      <c r="GN104" s="298"/>
      <c r="GO104" s="298"/>
      <c r="GP104" s="298"/>
      <c r="GQ104" s="298"/>
      <c r="GR104" s="298"/>
      <c r="GS104" s="295"/>
      <c r="GT104" s="296"/>
      <c r="GU104" s="297"/>
      <c r="GV104" s="298"/>
      <c r="GW104" s="298"/>
      <c r="GX104" s="298"/>
      <c r="GY104" s="298"/>
      <c r="GZ104" s="298"/>
      <c r="HA104" s="295"/>
      <c r="HB104" s="296"/>
      <c r="HC104" s="297"/>
      <c r="HD104" s="298"/>
      <c r="HE104" s="298"/>
      <c r="HF104" s="298"/>
      <c r="HG104" s="298"/>
      <c r="HH104" s="298"/>
      <c r="HI104" s="295"/>
      <c r="HJ104" s="296"/>
      <c r="HK104" s="297"/>
      <c r="HL104" s="298"/>
      <c r="HM104" s="298"/>
      <c r="HN104" s="298"/>
      <c r="HO104" s="298"/>
      <c r="HP104" s="298"/>
      <c r="HQ104" s="295"/>
      <c r="HR104" s="296"/>
      <c r="HS104" s="297"/>
      <c r="HT104" s="298"/>
      <c r="HU104" s="298"/>
      <c r="HV104" s="298"/>
      <c r="HW104" s="298"/>
      <c r="HX104" s="298"/>
      <c r="HY104" s="295"/>
      <c r="HZ104" s="296"/>
      <c r="IA104" s="297"/>
      <c r="IB104" s="298"/>
      <c r="IC104" s="298"/>
      <c r="ID104" s="298"/>
      <c r="IE104" s="298"/>
      <c r="IF104" s="298"/>
      <c r="IG104" s="295"/>
      <c r="IH104" s="296"/>
      <c r="II104" s="297"/>
      <c r="IJ104" s="298"/>
      <c r="IK104" s="298"/>
      <c r="IL104" s="298"/>
      <c r="IM104" s="298"/>
      <c r="IN104" s="298"/>
      <c r="IO104" s="295"/>
      <c r="IP104" s="296"/>
      <c r="IQ104" s="297"/>
      <c r="IR104" s="298"/>
      <c r="IS104" s="298"/>
      <c r="IT104" s="298"/>
      <c r="IU104" s="298"/>
      <c r="IV104" s="298"/>
    </row>
    <row r="105" spans="1:256" ht="12.75">
      <c r="A105" s="104">
        <v>39630</v>
      </c>
      <c r="B105" s="105" t="s">
        <v>745</v>
      </c>
      <c r="C105" s="108" t="s">
        <v>399</v>
      </c>
      <c r="D105" s="106">
        <v>218718</v>
      </c>
      <c r="E105" s="107">
        <v>2976000</v>
      </c>
      <c r="F105" s="107">
        <v>0.1</v>
      </c>
      <c r="G105" s="107">
        <v>10800</v>
      </c>
      <c r="H105" s="107">
        <v>1080</v>
      </c>
      <c r="I105" s="295"/>
      <c r="J105" s="296"/>
      <c r="K105" s="297"/>
      <c r="L105" s="298"/>
      <c r="M105" s="298"/>
      <c r="N105" s="298"/>
      <c r="O105" s="298"/>
      <c r="P105" s="298"/>
      <c r="Q105" s="295"/>
      <c r="R105" s="296"/>
      <c r="S105" s="297"/>
      <c r="T105" s="298"/>
      <c r="U105" s="298"/>
      <c r="V105" s="298"/>
      <c r="W105" s="298"/>
      <c r="X105" s="298"/>
      <c r="Y105" s="295"/>
      <c r="Z105" s="296"/>
      <c r="AA105" s="297"/>
      <c r="AB105" s="298"/>
      <c r="AC105" s="298"/>
      <c r="AD105" s="298"/>
      <c r="AE105" s="298"/>
      <c r="AF105" s="298"/>
      <c r="AG105" s="295"/>
      <c r="AH105" s="296"/>
      <c r="AI105" s="297"/>
      <c r="AJ105" s="298"/>
      <c r="AK105" s="298"/>
      <c r="AL105" s="298"/>
      <c r="AM105" s="298"/>
      <c r="AN105" s="298"/>
      <c r="AO105" s="295"/>
      <c r="AP105" s="296"/>
      <c r="AQ105" s="297"/>
      <c r="AR105" s="298"/>
      <c r="AS105" s="298"/>
      <c r="AT105" s="298"/>
      <c r="AU105" s="298"/>
      <c r="AV105" s="298"/>
      <c r="AW105" s="295"/>
      <c r="AX105" s="296"/>
      <c r="AY105" s="297"/>
      <c r="AZ105" s="298"/>
      <c r="BA105" s="298"/>
      <c r="BB105" s="298"/>
      <c r="BC105" s="298"/>
      <c r="BD105" s="298"/>
      <c r="BE105" s="295"/>
      <c r="BF105" s="296"/>
      <c r="BG105" s="297"/>
      <c r="BH105" s="298"/>
      <c r="BI105" s="298"/>
      <c r="BJ105" s="298"/>
      <c r="BK105" s="298"/>
      <c r="BL105" s="298"/>
      <c r="BM105" s="295"/>
      <c r="BN105" s="296"/>
      <c r="BO105" s="297"/>
      <c r="BP105" s="298"/>
      <c r="BQ105" s="298"/>
      <c r="BR105" s="298"/>
      <c r="BS105" s="298"/>
      <c r="BT105" s="298"/>
      <c r="BU105" s="295"/>
      <c r="BV105" s="296"/>
      <c r="BW105" s="297"/>
      <c r="BX105" s="298"/>
      <c r="BY105" s="298"/>
      <c r="BZ105" s="298"/>
      <c r="CA105" s="298"/>
      <c r="CB105" s="298"/>
      <c r="CC105" s="295"/>
      <c r="CD105" s="296"/>
      <c r="CE105" s="297"/>
      <c r="CF105" s="298"/>
      <c r="CG105" s="298"/>
      <c r="CH105" s="298"/>
      <c r="CI105" s="298"/>
      <c r="CJ105" s="298"/>
      <c r="CK105" s="295"/>
      <c r="CL105" s="296"/>
      <c r="CM105" s="297"/>
      <c r="CN105" s="298"/>
      <c r="CO105" s="298"/>
      <c r="CP105" s="298"/>
      <c r="CQ105" s="298"/>
      <c r="CR105" s="298"/>
      <c r="CS105" s="295"/>
      <c r="CT105" s="296"/>
      <c r="CU105" s="297"/>
      <c r="CV105" s="298"/>
      <c r="CW105" s="298"/>
      <c r="CX105" s="298"/>
      <c r="CY105" s="298"/>
      <c r="CZ105" s="298"/>
      <c r="DA105" s="295"/>
      <c r="DB105" s="296"/>
      <c r="DC105" s="297"/>
      <c r="DD105" s="298"/>
      <c r="DE105" s="298"/>
      <c r="DF105" s="298"/>
      <c r="DG105" s="298"/>
      <c r="DH105" s="298"/>
      <c r="DI105" s="295"/>
      <c r="DJ105" s="296"/>
      <c r="DK105" s="297"/>
      <c r="DL105" s="298"/>
      <c r="DM105" s="298"/>
      <c r="DN105" s="298"/>
      <c r="DO105" s="298"/>
      <c r="DP105" s="298"/>
      <c r="DQ105" s="295"/>
      <c r="DR105" s="296"/>
      <c r="DS105" s="297"/>
      <c r="DT105" s="298"/>
      <c r="DU105" s="298"/>
      <c r="DV105" s="298"/>
      <c r="DW105" s="298"/>
      <c r="DX105" s="298"/>
      <c r="DY105" s="295"/>
      <c r="DZ105" s="296"/>
      <c r="EA105" s="297"/>
      <c r="EB105" s="298"/>
      <c r="EC105" s="298"/>
      <c r="ED105" s="298"/>
      <c r="EE105" s="298"/>
      <c r="EF105" s="298"/>
      <c r="EG105" s="295"/>
      <c r="EH105" s="296"/>
      <c r="EI105" s="297"/>
      <c r="EJ105" s="298"/>
      <c r="EK105" s="298"/>
      <c r="EL105" s="298"/>
      <c r="EM105" s="298"/>
      <c r="EN105" s="298"/>
      <c r="EO105" s="295"/>
      <c r="EP105" s="296"/>
      <c r="EQ105" s="297"/>
      <c r="ER105" s="298"/>
      <c r="ES105" s="298"/>
      <c r="ET105" s="298"/>
      <c r="EU105" s="298"/>
      <c r="EV105" s="298"/>
      <c r="EW105" s="295"/>
      <c r="EX105" s="296"/>
      <c r="EY105" s="297"/>
      <c r="EZ105" s="298"/>
      <c r="FA105" s="298"/>
      <c r="FB105" s="298"/>
      <c r="FC105" s="298"/>
      <c r="FD105" s="298"/>
      <c r="FE105" s="295"/>
      <c r="FF105" s="296"/>
      <c r="FG105" s="297"/>
      <c r="FH105" s="298"/>
      <c r="FI105" s="298"/>
      <c r="FJ105" s="298"/>
      <c r="FK105" s="298"/>
      <c r="FL105" s="298"/>
      <c r="FM105" s="295"/>
      <c r="FN105" s="296"/>
      <c r="FO105" s="297"/>
      <c r="FP105" s="298"/>
      <c r="FQ105" s="298"/>
      <c r="FR105" s="298"/>
      <c r="FS105" s="298"/>
      <c r="FT105" s="298"/>
      <c r="FU105" s="295"/>
      <c r="FV105" s="296"/>
      <c r="FW105" s="297"/>
      <c r="FX105" s="298"/>
      <c r="FY105" s="298"/>
      <c r="FZ105" s="298"/>
      <c r="GA105" s="298"/>
      <c r="GB105" s="298"/>
      <c r="GC105" s="295"/>
      <c r="GD105" s="296"/>
      <c r="GE105" s="297"/>
      <c r="GF105" s="298"/>
      <c r="GG105" s="298"/>
      <c r="GH105" s="298"/>
      <c r="GI105" s="298"/>
      <c r="GJ105" s="298"/>
      <c r="GK105" s="295"/>
      <c r="GL105" s="296"/>
      <c r="GM105" s="297"/>
      <c r="GN105" s="298"/>
      <c r="GO105" s="298"/>
      <c r="GP105" s="298"/>
      <c r="GQ105" s="298"/>
      <c r="GR105" s="298"/>
      <c r="GS105" s="295"/>
      <c r="GT105" s="296"/>
      <c r="GU105" s="297"/>
      <c r="GV105" s="298"/>
      <c r="GW105" s="298"/>
      <c r="GX105" s="298"/>
      <c r="GY105" s="298"/>
      <c r="GZ105" s="298"/>
      <c r="HA105" s="295"/>
      <c r="HB105" s="296"/>
      <c r="HC105" s="297"/>
      <c r="HD105" s="298"/>
      <c r="HE105" s="298"/>
      <c r="HF105" s="298"/>
      <c r="HG105" s="298"/>
      <c r="HH105" s="298"/>
      <c r="HI105" s="295"/>
      <c r="HJ105" s="296"/>
      <c r="HK105" s="297"/>
      <c r="HL105" s="298"/>
      <c r="HM105" s="298"/>
      <c r="HN105" s="298"/>
      <c r="HO105" s="298"/>
      <c r="HP105" s="298"/>
      <c r="HQ105" s="295"/>
      <c r="HR105" s="296"/>
      <c r="HS105" s="297"/>
      <c r="HT105" s="298"/>
      <c r="HU105" s="298"/>
      <c r="HV105" s="298"/>
      <c r="HW105" s="298"/>
      <c r="HX105" s="298"/>
      <c r="HY105" s="295"/>
      <c r="HZ105" s="296"/>
      <c r="IA105" s="297"/>
      <c r="IB105" s="298"/>
      <c r="IC105" s="298"/>
      <c r="ID105" s="298"/>
      <c r="IE105" s="298"/>
      <c r="IF105" s="298"/>
      <c r="IG105" s="295"/>
      <c r="IH105" s="296"/>
      <c r="II105" s="297"/>
      <c r="IJ105" s="298"/>
      <c r="IK105" s="298"/>
      <c r="IL105" s="298"/>
      <c r="IM105" s="298"/>
      <c r="IN105" s="298"/>
      <c r="IO105" s="295"/>
      <c r="IP105" s="296"/>
      <c r="IQ105" s="297"/>
      <c r="IR105" s="298"/>
      <c r="IS105" s="298"/>
      <c r="IT105" s="298"/>
      <c r="IU105" s="298"/>
      <c r="IV105" s="298"/>
    </row>
    <row r="106" spans="1:256" ht="12.75">
      <c r="A106" s="104">
        <v>39653</v>
      </c>
      <c r="B106" s="105" t="s">
        <v>400</v>
      </c>
      <c r="C106" s="105" t="s">
        <v>401</v>
      </c>
      <c r="D106" s="112">
        <v>46261</v>
      </c>
      <c r="E106" s="107">
        <v>208174</v>
      </c>
      <c r="F106" s="107">
        <v>0.2</v>
      </c>
      <c r="G106" s="107">
        <v>4013</v>
      </c>
      <c r="H106" s="107">
        <v>302</v>
      </c>
      <c r="I106" s="295"/>
      <c r="J106" s="296"/>
      <c r="K106" s="297"/>
      <c r="L106" s="298"/>
      <c r="M106" s="298"/>
      <c r="N106" s="298"/>
      <c r="O106" s="298"/>
      <c r="P106" s="298"/>
      <c r="Q106" s="295"/>
      <c r="R106" s="296"/>
      <c r="S106" s="297"/>
      <c r="T106" s="298"/>
      <c r="U106" s="298"/>
      <c r="V106" s="298"/>
      <c r="W106" s="298"/>
      <c r="X106" s="298"/>
      <c r="Y106" s="295"/>
      <c r="Z106" s="296"/>
      <c r="AA106" s="297"/>
      <c r="AB106" s="298"/>
      <c r="AC106" s="298"/>
      <c r="AD106" s="298"/>
      <c r="AE106" s="298"/>
      <c r="AF106" s="298"/>
      <c r="AG106" s="295"/>
      <c r="AH106" s="296"/>
      <c r="AI106" s="297"/>
      <c r="AJ106" s="298"/>
      <c r="AK106" s="298"/>
      <c r="AL106" s="298"/>
      <c r="AM106" s="298"/>
      <c r="AN106" s="298"/>
      <c r="AO106" s="295"/>
      <c r="AP106" s="296"/>
      <c r="AQ106" s="297"/>
      <c r="AR106" s="298"/>
      <c r="AS106" s="298"/>
      <c r="AT106" s="298"/>
      <c r="AU106" s="298"/>
      <c r="AV106" s="298"/>
      <c r="AW106" s="295"/>
      <c r="AX106" s="296"/>
      <c r="AY106" s="297"/>
      <c r="AZ106" s="298"/>
      <c r="BA106" s="298"/>
      <c r="BB106" s="298"/>
      <c r="BC106" s="298"/>
      <c r="BD106" s="298"/>
      <c r="BE106" s="295"/>
      <c r="BF106" s="296"/>
      <c r="BG106" s="297"/>
      <c r="BH106" s="298"/>
      <c r="BI106" s="298"/>
      <c r="BJ106" s="298"/>
      <c r="BK106" s="298"/>
      <c r="BL106" s="298"/>
      <c r="BM106" s="295"/>
      <c r="BN106" s="296"/>
      <c r="BO106" s="297"/>
      <c r="BP106" s="298"/>
      <c r="BQ106" s="298"/>
      <c r="BR106" s="298"/>
      <c r="BS106" s="298"/>
      <c r="BT106" s="298"/>
      <c r="BU106" s="295"/>
      <c r="BV106" s="296"/>
      <c r="BW106" s="297"/>
      <c r="BX106" s="298"/>
      <c r="BY106" s="298"/>
      <c r="BZ106" s="298"/>
      <c r="CA106" s="298"/>
      <c r="CB106" s="298"/>
      <c r="CC106" s="295"/>
      <c r="CD106" s="296"/>
      <c r="CE106" s="297"/>
      <c r="CF106" s="298"/>
      <c r="CG106" s="298"/>
      <c r="CH106" s="298"/>
      <c r="CI106" s="298"/>
      <c r="CJ106" s="298"/>
      <c r="CK106" s="295"/>
      <c r="CL106" s="296"/>
      <c r="CM106" s="297"/>
      <c r="CN106" s="298"/>
      <c r="CO106" s="298"/>
      <c r="CP106" s="298"/>
      <c r="CQ106" s="298"/>
      <c r="CR106" s="298"/>
      <c r="CS106" s="295"/>
      <c r="CT106" s="296"/>
      <c r="CU106" s="297"/>
      <c r="CV106" s="298"/>
      <c r="CW106" s="298"/>
      <c r="CX106" s="298"/>
      <c r="CY106" s="298"/>
      <c r="CZ106" s="298"/>
      <c r="DA106" s="295"/>
      <c r="DB106" s="296"/>
      <c r="DC106" s="297"/>
      <c r="DD106" s="298"/>
      <c r="DE106" s="298"/>
      <c r="DF106" s="298"/>
      <c r="DG106" s="298"/>
      <c r="DH106" s="298"/>
      <c r="DI106" s="295"/>
      <c r="DJ106" s="296"/>
      <c r="DK106" s="297"/>
      <c r="DL106" s="298"/>
      <c r="DM106" s="298"/>
      <c r="DN106" s="298"/>
      <c r="DO106" s="298"/>
      <c r="DP106" s="298"/>
      <c r="DQ106" s="295"/>
      <c r="DR106" s="296"/>
      <c r="DS106" s="297"/>
      <c r="DT106" s="298"/>
      <c r="DU106" s="298"/>
      <c r="DV106" s="298"/>
      <c r="DW106" s="298"/>
      <c r="DX106" s="298"/>
      <c r="DY106" s="295"/>
      <c r="DZ106" s="296"/>
      <c r="EA106" s="297"/>
      <c r="EB106" s="298"/>
      <c r="EC106" s="298"/>
      <c r="ED106" s="298"/>
      <c r="EE106" s="298"/>
      <c r="EF106" s="298"/>
      <c r="EG106" s="295"/>
      <c r="EH106" s="296"/>
      <c r="EI106" s="297"/>
      <c r="EJ106" s="298"/>
      <c r="EK106" s="298"/>
      <c r="EL106" s="298"/>
      <c r="EM106" s="298"/>
      <c r="EN106" s="298"/>
      <c r="EO106" s="295"/>
      <c r="EP106" s="296"/>
      <c r="EQ106" s="297"/>
      <c r="ER106" s="298"/>
      <c r="ES106" s="298"/>
      <c r="ET106" s="298"/>
      <c r="EU106" s="298"/>
      <c r="EV106" s="298"/>
      <c r="EW106" s="295"/>
      <c r="EX106" s="296"/>
      <c r="EY106" s="297"/>
      <c r="EZ106" s="298"/>
      <c r="FA106" s="298"/>
      <c r="FB106" s="298"/>
      <c r="FC106" s="298"/>
      <c r="FD106" s="298"/>
      <c r="FE106" s="295"/>
      <c r="FF106" s="296"/>
      <c r="FG106" s="297"/>
      <c r="FH106" s="298"/>
      <c r="FI106" s="298"/>
      <c r="FJ106" s="298"/>
      <c r="FK106" s="298"/>
      <c r="FL106" s="298"/>
      <c r="FM106" s="295"/>
      <c r="FN106" s="296"/>
      <c r="FO106" s="297"/>
      <c r="FP106" s="298"/>
      <c r="FQ106" s="298"/>
      <c r="FR106" s="298"/>
      <c r="FS106" s="298"/>
      <c r="FT106" s="298"/>
      <c r="FU106" s="295"/>
      <c r="FV106" s="296"/>
      <c r="FW106" s="297"/>
      <c r="FX106" s="298"/>
      <c r="FY106" s="298"/>
      <c r="FZ106" s="298"/>
      <c r="GA106" s="298"/>
      <c r="GB106" s="298"/>
      <c r="GC106" s="295"/>
      <c r="GD106" s="296"/>
      <c r="GE106" s="297"/>
      <c r="GF106" s="298"/>
      <c r="GG106" s="298"/>
      <c r="GH106" s="298"/>
      <c r="GI106" s="298"/>
      <c r="GJ106" s="298"/>
      <c r="GK106" s="295"/>
      <c r="GL106" s="296"/>
      <c r="GM106" s="297"/>
      <c r="GN106" s="298"/>
      <c r="GO106" s="298"/>
      <c r="GP106" s="298"/>
      <c r="GQ106" s="298"/>
      <c r="GR106" s="298"/>
      <c r="GS106" s="295"/>
      <c r="GT106" s="296"/>
      <c r="GU106" s="297"/>
      <c r="GV106" s="298"/>
      <c r="GW106" s="298"/>
      <c r="GX106" s="298"/>
      <c r="GY106" s="298"/>
      <c r="GZ106" s="298"/>
      <c r="HA106" s="295"/>
      <c r="HB106" s="296"/>
      <c r="HC106" s="297"/>
      <c r="HD106" s="298"/>
      <c r="HE106" s="298"/>
      <c r="HF106" s="298"/>
      <c r="HG106" s="298"/>
      <c r="HH106" s="298"/>
      <c r="HI106" s="295"/>
      <c r="HJ106" s="296"/>
      <c r="HK106" s="297"/>
      <c r="HL106" s="298"/>
      <c r="HM106" s="298"/>
      <c r="HN106" s="298"/>
      <c r="HO106" s="298"/>
      <c r="HP106" s="298"/>
      <c r="HQ106" s="295"/>
      <c r="HR106" s="296"/>
      <c r="HS106" s="297"/>
      <c r="HT106" s="298"/>
      <c r="HU106" s="298"/>
      <c r="HV106" s="298"/>
      <c r="HW106" s="298"/>
      <c r="HX106" s="298"/>
      <c r="HY106" s="295"/>
      <c r="HZ106" s="296"/>
      <c r="IA106" s="297"/>
      <c r="IB106" s="298"/>
      <c r="IC106" s="298"/>
      <c r="ID106" s="298"/>
      <c r="IE106" s="298"/>
      <c r="IF106" s="298"/>
      <c r="IG106" s="295"/>
      <c r="IH106" s="296"/>
      <c r="II106" s="297"/>
      <c r="IJ106" s="298"/>
      <c r="IK106" s="298"/>
      <c r="IL106" s="298"/>
      <c r="IM106" s="298"/>
      <c r="IN106" s="298"/>
      <c r="IO106" s="295"/>
      <c r="IP106" s="296"/>
      <c r="IQ106" s="297"/>
      <c r="IR106" s="298"/>
      <c r="IS106" s="298"/>
      <c r="IT106" s="298"/>
      <c r="IU106" s="298"/>
      <c r="IV106" s="298"/>
    </row>
    <row r="107" spans="1:256" ht="12.75">
      <c r="A107" s="104">
        <v>39660</v>
      </c>
      <c r="B107" s="105" t="s">
        <v>402</v>
      </c>
      <c r="C107" s="105" t="s">
        <v>403</v>
      </c>
      <c r="D107" s="107" t="s">
        <v>662</v>
      </c>
      <c r="E107" s="107" t="s">
        <v>662</v>
      </c>
      <c r="F107" s="107">
        <v>2</v>
      </c>
      <c r="G107" s="107" t="s">
        <v>662</v>
      </c>
      <c r="H107" s="107" t="s">
        <v>662</v>
      </c>
      <c r="I107" s="295"/>
      <c r="J107" s="296"/>
      <c r="K107" s="297"/>
      <c r="L107" s="298"/>
      <c r="M107" s="298"/>
      <c r="N107" s="298"/>
      <c r="O107" s="298"/>
      <c r="P107" s="298"/>
      <c r="Q107" s="295"/>
      <c r="R107" s="296"/>
      <c r="S107" s="297"/>
      <c r="T107" s="298"/>
      <c r="U107" s="298"/>
      <c r="V107" s="298"/>
      <c r="W107" s="298"/>
      <c r="X107" s="298"/>
      <c r="Y107" s="295"/>
      <c r="Z107" s="296"/>
      <c r="AA107" s="297"/>
      <c r="AB107" s="298"/>
      <c r="AC107" s="298"/>
      <c r="AD107" s="298"/>
      <c r="AE107" s="298"/>
      <c r="AF107" s="298"/>
      <c r="AG107" s="295"/>
      <c r="AH107" s="296"/>
      <c r="AI107" s="297"/>
      <c r="AJ107" s="298"/>
      <c r="AK107" s="298"/>
      <c r="AL107" s="298"/>
      <c r="AM107" s="298"/>
      <c r="AN107" s="298"/>
      <c r="AO107" s="295"/>
      <c r="AP107" s="296"/>
      <c r="AQ107" s="297"/>
      <c r="AR107" s="298"/>
      <c r="AS107" s="298"/>
      <c r="AT107" s="298"/>
      <c r="AU107" s="298"/>
      <c r="AV107" s="298"/>
      <c r="AW107" s="295"/>
      <c r="AX107" s="296"/>
      <c r="AY107" s="297"/>
      <c r="AZ107" s="298"/>
      <c r="BA107" s="298"/>
      <c r="BB107" s="298"/>
      <c r="BC107" s="298"/>
      <c r="BD107" s="298"/>
      <c r="BE107" s="295"/>
      <c r="BF107" s="296"/>
      <c r="BG107" s="297"/>
      <c r="BH107" s="298"/>
      <c r="BI107" s="298"/>
      <c r="BJ107" s="298"/>
      <c r="BK107" s="298"/>
      <c r="BL107" s="298"/>
      <c r="BM107" s="295"/>
      <c r="BN107" s="296"/>
      <c r="BO107" s="297"/>
      <c r="BP107" s="298"/>
      <c r="BQ107" s="298"/>
      <c r="BR107" s="298"/>
      <c r="BS107" s="298"/>
      <c r="BT107" s="298"/>
      <c r="BU107" s="295"/>
      <c r="BV107" s="296"/>
      <c r="BW107" s="297"/>
      <c r="BX107" s="298"/>
      <c r="BY107" s="298"/>
      <c r="BZ107" s="298"/>
      <c r="CA107" s="298"/>
      <c r="CB107" s="298"/>
      <c r="CC107" s="295"/>
      <c r="CD107" s="296"/>
      <c r="CE107" s="297"/>
      <c r="CF107" s="298"/>
      <c r="CG107" s="298"/>
      <c r="CH107" s="298"/>
      <c r="CI107" s="298"/>
      <c r="CJ107" s="298"/>
      <c r="CK107" s="295"/>
      <c r="CL107" s="296"/>
      <c r="CM107" s="297"/>
      <c r="CN107" s="298"/>
      <c r="CO107" s="298"/>
      <c r="CP107" s="298"/>
      <c r="CQ107" s="298"/>
      <c r="CR107" s="298"/>
      <c r="CS107" s="295"/>
      <c r="CT107" s="296"/>
      <c r="CU107" s="297"/>
      <c r="CV107" s="298"/>
      <c r="CW107" s="298"/>
      <c r="CX107" s="298"/>
      <c r="CY107" s="298"/>
      <c r="CZ107" s="298"/>
      <c r="DA107" s="295"/>
      <c r="DB107" s="296"/>
      <c r="DC107" s="297"/>
      <c r="DD107" s="298"/>
      <c r="DE107" s="298"/>
      <c r="DF107" s="298"/>
      <c r="DG107" s="298"/>
      <c r="DH107" s="298"/>
      <c r="DI107" s="295"/>
      <c r="DJ107" s="296"/>
      <c r="DK107" s="297"/>
      <c r="DL107" s="298"/>
      <c r="DM107" s="298"/>
      <c r="DN107" s="298"/>
      <c r="DO107" s="298"/>
      <c r="DP107" s="298"/>
      <c r="DQ107" s="295"/>
      <c r="DR107" s="296"/>
      <c r="DS107" s="297"/>
      <c r="DT107" s="298"/>
      <c r="DU107" s="298"/>
      <c r="DV107" s="298"/>
      <c r="DW107" s="298"/>
      <c r="DX107" s="298"/>
      <c r="DY107" s="295"/>
      <c r="DZ107" s="296"/>
      <c r="EA107" s="297"/>
      <c r="EB107" s="298"/>
      <c r="EC107" s="298"/>
      <c r="ED107" s="298"/>
      <c r="EE107" s="298"/>
      <c r="EF107" s="298"/>
      <c r="EG107" s="295"/>
      <c r="EH107" s="296"/>
      <c r="EI107" s="297"/>
      <c r="EJ107" s="298"/>
      <c r="EK107" s="298"/>
      <c r="EL107" s="298"/>
      <c r="EM107" s="298"/>
      <c r="EN107" s="298"/>
      <c r="EO107" s="295"/>
      <c r="EP107" s="296"/>
      <c r="EQ107" s="297"/>
      <c r="ER107" s="298"/>
      <c r="ES107" s="298"/>
      <c r="ET107" s="298"/>
      <c r="EU107" s="298"/>
      <c r="EV107" s="298"/>
      <c r="EW107" s="295"/>
      <c r="EX107" s="296"/>
      <c r="EY107" s="297"/>
      <c r="EZ107" s="298"/>
      <c r="FA107" s="298"/>
      <c r="FB107" s="298"/>
      <c r="FC107" s="298"/>
      <c r="FD107" s="298"/>
      <c r="FE107" s="295"/>
      <c r="FF107" s="296"/>
      <c r="FG107" s="297"/>
      <c r="FH107" s="298"/>
      <c r="FI107" s="298"/>
      <c r="FJ107" s="298"/>
      <c r="FK107" s="298"/>
      <c r="FL107" s="298"/>
      <c r="FM107" s="295"/>
      <c r="FN107" s="296"/>
      <c r="FO107" s="297"/>
      <c r="FP107" s="298"/>
      <c r="FQ107" s="298"/>
      <c r="FR107" s="298"/>
      <c r="FS107" s="298"/>
      <c r="FT107" s="298"/>
      <c r="FU107" s="295"/>
      <c r="FV107" s="296"/>
      <c r="FW107" s="297"/>
      <c r="FX107" s="298"/>
      <c r="FY107" s="298"/>
      <c r="FZ107" s="298"/>
      <c r="GA107" s="298"/>
      <c r="GB107" s="298"/>
      <c r="GC107" s="295"/>
      <c r="GD107" s="296"/>
      <c r="GE107" s="297"/>
      <c r="GF107" s="298"/>
      <c r="GG107" s="298"/>
      <c r="GH107" s="298"/>
      <c r="GI107" s="298"/>
      <c r="GJ107" s="298"/>
      <c r="GK107" s="295"/>
      <c r="GL107" s="296"/>
      <c r="GM107" s="297"/>
      <c r="GN107" s="298"/>
      <c r="GO107" s="298"/>
      <c r="GP107" s="298"/>
      <c r="GQ107" s="298"/>
      <c r="GR107" s="298"/>
      <c r="GS107" s="295"/>
      <c r="GT107" s="296"/>
      <c r="GU107" s="297"/>
      <c r="GV107" s="298"/>
      <c r="GW107" s="298"/>
      <c r="GX107" s="298"/>
      <c r="GY107" s="298"/>
      <c r="GZ107" s="298"/>
      <c r="HA107" s="295"/>
      <c r="HB107" s="296"/>
      <c r="HC107" s="297"/>
      <c r="HD107" s="298"/>
      <c r="HE107" s="298"/>
      <c r="HF107" s="298"/>
      <c r="HG107" s="298"/>
      <c r="HH107" s="298"/>
      <c r="HI107" s="295"/>
      <c r="HJ107" s="296"/>
      <c r="HK107" s="297"/>
      <c r="HL107" s="298"/>
      <c r="HM107" s="298"/>
      <c r="HN107" s="298"/>
      <c r="HO107" s="298"/>
      <c r="HP107" s="298"/>
      <c r="HQ107" s="295"/>
      <c r="HR107" s="296"/>
      <c r="HS107" s="297"/>
      <c r="HT107" s="298"/>
      <c r="HU107" s="298"/>
      <c r="HV107" s="298"/>
      <c r="HW107" s="298"/>
      <c r="HX107" s="298"/>
      <c r="HY107" s="295"/>
      <c r="HZ107" s="296"/>
      <c r="IA107" s="297"/>
      <c r="IB107" s="298"/>
      <c r="IC107" s="298"/>
      <c r="ID107" s="298"/>
      <c r="IE107" s="298"/>
      <c r="IF107" s="298"/>
      <c r="IG107" s="295"/>
      <c r="IH107" s="296"/>
      <c r="II107" s="297"/>
      <c r="IJ107" s="298"/>
      <c r="IK107" s="298"/>
      <c r="IL107" s="298"/>
      <c r="IM107" s="298"/>
      <c r="IN107" s="298"/>
      <c r="IO107" s="295"/>
      <c r="IP107" s="296"/>
      <c r="IQ107" s="297"/>
      <c r="IR107" s="298"/>
      <c r="IS107" s="298"/>
      <c r="IT107" s="298"/>
      <c r="IU107" s="298"/>
      <c r="IV107" s="298"/>
    </row>
    <row r="108" spans="1:256" ht="12.75">
      <c r="A108" s="104">
        <v>39660</v>
      </c>
      <c r="B108" s="105" t="s">
        <v>404</v>
      </c>
      <c r="C108" s="105" t="s">
        <v>405</v>
      </c>
      <c r="D108" s="107" t="s">
        <v>662</v>
      </c>
      <c r="E108" s="107" t="s">
        <v>662</v>
      </c>
      <c r="F108" s="107">
        <v>0.5</v>
      </c>
      <c r="G108" s="107" t="s">
        <v>662</v>
      </c>
      <c r="H108" s="107" t="s">
        <v>662</v>
      </c>
      <c r="I108" s="295"/>
      <c r="J108" s="296"/>
      <c r="K108" s="297"/>
      <c r="L108" s="298"/>
      <c r="M108" s="298"/>
      <c r="N108" s="298"/>
      <c r="O108" s="298"/>
      <c r="P108" s="298"/>
      <c r="Q108" s="295"/>
      <c r="R108" s="296"/>
      <c r="S108" s="297"/>
      <c r="T108" s="298"/>
      <c r="U108" s="298"/>
      <c r="V108" s="298"/>
      <c r="W108" s="298"/>
      <c r="X108" s="298"/>
      <c r="Y108" s="295"/>
      <c r="Z108" s="296"/>
      <c r="AA108" s="297"/>
      <c r="AB108" s="298"/>
      <c r="AC108" s="298"/>
      <c r="AD108" s="298"/>
      <c r="AE108" s="298"/>
      <c r="AF108" s="298"/>
      <c r="AG108" s="295"/>
      <c r="AH108" s="296"/>
      <c r="AI108" s="297"/>
      <c r="AJ108" s="298"/>
      <c r="AK108" s="298"/>
      <c r="AL108" s="298"/>
      <c r="AM108" s="298"/>
      <c r="AN108" s="298"/>
      <c r="AO108" s="295"/>
      <c r="AP108" s="296"/>
      <c r="AQ108" s="297"/>
      <c r="AR108" s="298"/>
      <c r="AS108" s="298"/>
      <c r="AT108" s="298"/>
      <c r="AU108" s="298"/>
      <c r="AV108" s="298"/>
      <c r="AW108" s="295"/>
      <c r="AX108" s="296"/>
      <c r="AY108" s="297"/>
      <c r="AZ108" s="298"/>
      <c r="BA108" s="298"/>
      <c r="BB108" s="298"/>
      <c r="BC108" s="298"/>
      <c r="BD108" s="298"/>
      <c r="BE108" s="295"/>
      <c r="BF108" s="296"/>
      <c r="BG108" s="297"/>
      <c r="BH108" s="298"/>
      <c r="BI108" s="298"/>
      <c r="BJ108" s="298"/>
      <c r="BK108" s="298"/>
      <c r="BL108" s="298"/>
      <c r="BM108" s="295"/>
      <c r="BN108" s="296"/>
      <c r="BO108" s="297"/>
      <c r="BP108" s="298"/>
      <c r="BQ108" s="298"/>
      <c r="BR108" s="298"/>
      <c r="BS108" s="298"/>
      <c r="BT108" s="298"/>
      <c r="BU108" s="295"/>
      <c r="BV108" s="296"/>
      <c r="BW108" s="297"/>
      <c r="BX108" s="298"/>
      <c r="BY108" s="298"/>
      <c r="BZ108" s="298"/>
      <c r="CA108" s="298"/>
      <c r="CB108" s="298"/>
      <c r="CC108" s="295"/>
      <c r="CD108" s="296"/>
      <c r="CE108" s="297"/>
      <c r="CF108" s="298"/>
      <c r="CG108" s="298"/>
      <c r="CH108" s="298"/>
      <c r="CI108" s="298"/>
      <c r="CJ108" s="298"/>
      <c r="CK108" s="295"/>
      <c r="CL108" s="296"/>
      <c r="CM108" s="297"/>
      <c r="CN108" s="298"/>
      <c r="CO108" s="298"/>
      <c r="CP108" s="298"/>
      <c r="CQ108" s="298"/>
      <c r="CR108" s="298"/>
      <c r="CS108" s="295"/>
      <c r="CT108" s="296"/>
      <c r="CU108" s="297"/>
      <c r="CV108" s="298"/>
      <c r="CW108" s="298"/>
      <c r="CX108" s="298"/>
      <c r="CY108" s="298"/>
      <c r="CZ108" s="298"/>
      <c r="DA108" s="295"/>
      <c r="DB108" s="296"/>
      <c r="DC108" s="297"/>
      <c r="DD108" s="298"/>
      <c r="DE108" s="298"/>
      <c r="DF108" s="298"/>
      <c r="DG108" s="298"/>
      <c r="DH108" s="298"/>
      <c r="DI108" s="295"/>
      <c r="DJ108" s="296"/>
      <c r="DK108" s="297"/>
      <c r="DL108" s="298"/>
      <c r="DM108" s="298"/>
      <c r="DN108" s="298"/>
      <c r="DO108" s="298"/>
      <c r="DP108" s="298"/>
      <c r="DQ108" s="295"/>
      <c r="DR108" s="296"/>
      <c r="DS108" s="297"/>
      <c r="DT108" s="298"/>
      <c r="DU108" s="298"/>
      <c r="DV108" s="298"/>
      <c r="DW108" s="298"/>
      <c r="DX108" s="298"/>
      <c r="DY108" s="295"/>
      <c r="DZ108" s="296"/>
      <c r="EA108" s="297"/>
      <c r="EB108" s="298"/>
      <c r="EC108" s="298"/>
      <c r="ED108" s="298"/>
      <c r="EE108" s="298"/>
      <c r="EF108" s="298"/>
      <c r="EG108" s="295"/>
      <c r="EH108" s="296"/>
      <c r="EI108" s="297"/>
      <c r="EJ108" s="298"/>
      <c r="EK108" s="298"/>
      <c r="EL108" s="298"/>
      <c r="EM108" s="298"/>
      <c r="EN108" s="298"/>
      <c r="EO108" s="295"/>
      <c r="EP108" s="296"/>
      <c r="EQ108" s="297"/>
      <c r="ER108" s="298"/>
      <c r="ES108" s="298"/>
      <c r="ET108" s="298"/>
      <c r="EU108" s="298"/>
      <c r="EV108" s="298"/>
      <c r="EW108" s="295"/>
      <c r="EX108" s="296"/>
      <c r="EY108" s="297"/>
      <c r="EZ108" s="298"/>
      <c r="FA108" s="298"/>
      <c r="FB108" s="298"/>
      <c r="FC108" s="298"/>
      <c r="FD108" s="298"/>
      <c r="FE108" s="295"/>
      <c r="FF108" s="296"/>
      <c r="FG108" s="297"/>
      <c r="FH108" s="298"/>
      <c r="FI108" s="298"/>
      <c r="FJ108" s="298"/>
      <c r="FK108" s="298"/>
      <c r="FL108" s="298"/>
      <c r="FM108" s="295"/>
      <c r="FN108" s="296"/>
      <c r="FO108" s="297"/>
      <c r="FP108" s="298"/>
      <c r="FQ108" s="298"/>
      <c r="FR108" s="298"/>
      <c r="FS108" s="298"/>
      <c r="FT108" s="298"/>
      <c r="FU108" s="295"/>
      <c r="FV108" s="296"/>
      <c r="FW108" s="297"/>
      <c r="FX108" s="298"/>
      <c r="FY108" s="298"/>
      <c r="FZ108" s="298"/>
      <c r="GA108" s="298"/>
      <c r="GB108" s="298"/>
      <c r="GC108" s="295"/>
      <c r="GD108" s="296"/>
      <c r="GE108" s="297"/>
      <c r="GF108" s="298"/>
      <c r="GG108" s="298"/>
      <c r="GH108" s="298"/>
      <c r="GI108" s="298"/>
      <c r="GJ108" s="298"/>
      <c r="GK108" s="295"/>
      <c r="GL108" s="296"/>
      <c r="GM108" s="297"/>
      <c r="GN108" s="298"/>
      <c r="GO108" s="298"/>
      <c r="GP108" s="298"/>
      <c r="GQ108" s="298"/>
      <c r="GR108" s="298"/>
      <c r="GS108" s="295"/>
      <c r="GT108" s="296"/>
      <c r="GU108" s="297"/>
      <c r="GV108" s="298"/>
      <c r="GW108" s="298"/>
      <c r="GX108" s="298"/>
      <c r="GY108" s="298"/>
      <c r="GZ108" s="298"/>
      <c r="HA108" s="295"/>
      <c r="HB108" s="296"/>
      <c r="HC108" s="297"/>
      <c r="HD108" s="298"/>
      <c r="HE108" s="298"/>
      <c r="HF108" s="298"/>
      <c r="HG108" s="298"/>
      <c r="HH108" s="298"/>
      <c r="HI108" s="295"/>
      <c r="HJ108" s="296"/>
      <c r="HK108" s="297"/>
      <c r="HL108" s="298"/>
      <c r="HM108" s="298"/>
      <c r="HN108" s="298"/>
      <c r="HO108" s="298"/>
      <c r="HP108" s="298"/>
      <c r="HQ108" s="295"/>
      <c r="HR108" s="296"/>
      <c r="HS108" s="297"/>
      <c r="HT108" s="298"/>
      <c r="HU108" s="298"/>
      <c r="HV108" s="298"/>
      <c r="HW108" s="298"/>
      <c r="HX108" s="298"/>
      <c r="HY108" s="295"/>
      <c r="HZ108" s="296"/>
      <c r="IA108" s="297"/>
      <c r="IB108" s="298"/>
      <c r="IC108" s="298"/>
      <c r="ID108" s="298"/>
      <c r="IE108" s="298"/>
      <c r="IF108" s="298"/>
      <c r="IG108" s="295"/>
      <c r="IH108" s="296"/>
      <c r="II108" s="297"/>
      <c r="IJ108" s="298"/>
      <c r="IK108" s="298"/>
      <c r="IL108" s="298"/>
      <c r="IM108" s="298"/>
      <c r="IN108" s="298"/>
      <c r="IO108" s="295"/>
      <c r="IP108" s="296"/>
      <c r="IQ108" s="297"/>
      <c r="IR108" s="298"/>
      <c r="IS108" s="298"/>
      <c r="IT108" s="298"/>
      <c r="IU108" s="298"/>
      <c r="IV108" s="298"/>
    </row>
    <row r="109" spans="1:256" ht="30" customHeight="1">
      <c r="A109" s="104">
        <v>39631</v>
      </c>
      <c r="B109" s="300" t="s">
        <v>406</v>
      </c>
      <c r="C109" s="108" t="s">
        <v>407</v>
      </c>
      <c r="D109" s="106">
        <v>346686</v>
      </c>
      <c r="E109" s="107">
        <v>693372</v>
      </c>
      <c r="F109" s="108">
        <v>1.5</v>
      </c>
      <c r="G109" s="107" t="s">
        <v>408</v>
      </c>
      <c r="H109" s="107">
        <v>122150</v>
      </c>
      <c r="I109" s="295"/>
      <c r="J109" s="296"/>
      <c r="K109" s="297"/>
      <c r="L109" s="298"/>
      <c r="M109" s="298"/>
      <c r="N109" s="298"/>
      <c r="O109" s="298"/>
      <c r="P109" s="298"/>
      <c r="Q109" s="295"/>
      <c r="R109" s="296"/>
      <c r="S109" s="297"/>
      <c r="T109" s="298"/>
      <c r="U109" s="298"/>
      <c r="V109" s="298"/>
      <c r="W109" s="298"/>
      <c r="X109" s="298"/>
      <c r="Y109" s="295"/>
      <c r="Z109" s="296"/>
      <c r="AA109" s="297"/>
      <c r="AB109" s="298"/>
      <c r="AC109" s="298"/>
      <c r="AD109" s="298"/>
      <c r="AE109" s="298"/>
      <c r="AF109" s="298"/>
      <c r="AG109" s="295"/>
      <c r="AH109" s="296"/>
      <c r="AI109" s="297"/>
      <c r="AJ109" s="298"/>
      <c r="AK109" s="298"/>
      <c r="AL109" s="298"/>
      <c r="AM109" s="298"/>
      <c r="AN109" s="298"/>
      <c r="AO109" s="295"/>
      <c r="AP109" s="296"/>
      <c r="AQ109" s="297"/>
      <c r="AR109" s="298"/>
      <c r="AS109" s="298"/>
      <c r="AT109" s="298"/>
      <c r="AU109" s="298"/>
      <c r="AV109" s="298"/>
      <c r="AW109" s="295"/>
      <c r="AX109" s="296"/>
      <c r="AY109" s="297"/>
      <c r="AZ109" s="298"/>
      <c r="BA109" s="298"/>
      <c r="BB109" s="298"/>
      <c r="BC109" s="298"/>
      <c r="BD109" s="298"/>
      <c r="BE109" s="295"/>
      <c r="BF109" s="296"/>
      <c r="BG109" s="297"/>
      <c r="BH109" s="298"/>
      <c r="BI109" s="298"/>
      <c r="BJ109" s="298"/>
      <c r="BK109" s="298"/>
      <c r="BL109" s="298"/>
      <c r="BM109" s="295"/>
      <c r="BN109" s="296"/>
      <c r="BO109" s="297"/>
      <c r="BP109" s="298"/>
      <c r="BQ109" s="298"/>
      <c r="BR109" s="298"/>
      <c r="BS109" s="298"/>
      <c r="BT109" s="298"/>
      <c r="BU109" s="295"/>
      <c r="BV109" s="296"/>
      <c r="BW109" s="297"/>
      <c r="BX109" s="298"/>
      <c r="BY109" s="298"/>
      <c r="BZ109" s="298"/>
      <c r="CA109" s="298"/>
      <c r="CB109" s="298"/>
      <c r="CC109" s="295"/>
      <c r="CD109" s="296"/>
      <c r="CE109" s="297"/>
      <c r="CF109" s="298"/>
      <c r="CG109" s="298"/>
      <c r="CH109" s="298"/>
      <c r="CI109" s="298"/>
      <c r="CJ109" s="298"/>
      <c r="CK109" s="295"/>
      <c r="CL109" s="296"/>
      <c r="CM109" s="297"/>
      <c r="CN109" s="298"/>
      <c r="CO109" s="298"/>
      <c r="CP109" s="298"/>
      <c r="CQ109" s="298"/>
      <c r="CR109" s="298"/>
      <c r="CS109" s="295"/>
      <c r="CT109" s="296"/>
      <c r="CU109" s="297"/>
      <c r="CV109" s="298"/>
      <c r="CW109" s="298"/>
      <c r="CX109" s="298"/>
      <c r="CY109" s="298"/>
      <c r="CZ109" s="298"/>
      <c r="DA109" s="295"/>
      <c r="DB109" s="296"/>
      <c r="DC109" s="297"/>
      <c r="DD109" s="298"/>
      <c r="DE109" s="298"/>
      <c r="DF109" s="298"/>
      <c r="DG109" s="298"/>
      <c r="DH109" s="298"/>
      <c r="DI109" s="295"/>
      <c r="DJ109" s="296"/>
      <c r="DK109" s="297"/>
      <c r="DL109" s="298"/>
      <c r="DM109" s="298"/>
      <c r="DN109" s="298"/>
      <c r="DO109" s="298"/>
      <c r="DP109" s="298"/>
      <c r="DQ109" s="295"/>
      <c r="DR109" s="296"/>
      <c r="DS109" s="297"/>
      <c r="DT109" s="298"/>
      <c r="DU109" s="298"/>
      <c r="DV109" s="298"/>
      <c r="DW109" s="298"/>
      <c r="DX109" s="298"/>
      <c r="DY109" s="295"/>
      <c r="DZ109" s="296"/>
      <c r="EA109" s="297"/>
      <c r="EB109" s="298"/>
      <c r="EC109" s="298"/>
      <c r="ED109" s="298"/>
      <c r="EE109" s="298"/>
      <c r="EF109" s="298"/>
      <c r="EG109" s="295"/>
      <c r="EH109" s="296"/>
      <c r="EI109" s="297"/>
      <c r="EJ109" s="298"/>
      <c r="EK109" s="298"/>
      <c r="EL109" s="298"/>
      <c r="EM109" s="298"/>
      <c r="EN109" s="298"/>
      <c r="EO109" s="295"/>
      <c r="EP109" s="296"/>
      <c r="EQ109" s="297"/>
      <c r="ER109" s="298"/>
      <c r="ES109" s="298"/>
      <c r="ET109" s="298"/>
      <c r="EU109" s="298"/>
      <c r="EV109" s="298"/>
      <c r="EW109" s="295"/>
      <c r="EX109" s="296"/>
      <c r="EY109" s="297"/>
      <c r="EZ109" s="298"/>
      <c r="FA109" s="298"/>
      <c r="FB109" s="298"/>
      <c r="FC109" s="298"/>
      <c r="FD109" s="298"/>
      <c r="FE109" s="295"/>
      <c r="FF109" s="296"/>
      <c r="FG109" s="297"/>
      <c r="FH109" s="298"/>
      <c r="FI109" s="298"/>
      <c r="FJ109" s="298"/>
      <c r="FK109" s="298"/>
      <c r="FL109" s="298"/>
      <c r="FM109" s="295"/>
      <c r="FN109" s="296"/>
      <c r="FO109" s="297"/>
      <c r="FP109" s="298"/>
      <c r="FQ109" s="298"/>
      <c r="FR109" s="298"/>
      <c r="FS109" s="298"/>
      <c r="FT109" s="298"/>
      <c r="FU109" s="295"/>
      <c r="FV109" s="296"/>
      <c r="FW109" s="297"/>
      <c r="FX109" s="298"/>
      <c r="FY109" s="298"/>
      <c r="FZ109" s="298"/>
      <c r="GA109" s="298"/>
      <c r="GB109" s="298"/>
      <c r="GC109" s="295"/>
      <c r="GD109" s="296"/>
      <c r="GE109" s="297"/>
      <c r="GF109" s="298"/>
      <c r="GG109" s="298"/>
      <c r="GH109" s="298"/>
      <c r="GI109" s="298"/>
      <c r="GJ109" s="298"/>
      <c r="GK109" s="295"/>
      <c r="GL109" s="296"/>
      <c r="GM109" s="297"/>
      <c r="GN109" s="298"/>
      <c r="GO109" s="298"/>
      <c r="GP109" s="298"/>
      <c r="GQ109" s="298"/>
      <c r="GR109" s="298"/>
      <c r="GS109" s="295"/>
      <c r="GT109" s="296"/>
      <c r="GU109" s="297"/>
      <c r="GV109" s="298"/>
      <c r="GW109" s="298"/>
      <c r="GX109" s="298"/>
      <c r="GY109" s="298"/>
      <c r="GZ109" s="298"/>
      <c r="HA109" s="295"/>
      <c r="HB109" s="296"/>
      <c r="HC109" s="297"/>
      <c r="HD109" s="298"/>
      <c r="HE109" s="298"/>
      <c r="HF109" s="298"/>
      <c r="HG109" s="298"/>
      <c r="HH109" s="298"/>
      <c r="HI109" s="295"/>
      <c r="HJ109" s="296"/>
      <c r="HK109" s="297"/>
      <c r="HL109" s="298"/>
      <c r="HM109" s="298"/>
      <c r="HN109" s="298"/>
      <c r="HO109" s="298"/>
      <c r="HP109" s="298"/>
      <c r="HQ109" s="295"/>
      <c r="HR109" s="296"/>
      <c r="HS109" s="297"/>
      <c r="HT109" s="298"/>
      <c r="HU109" s="298"/>
      <c r="HV109" s="298"/>
      <c r="HW109" s="298"/>
      <c r="HX109" s="298"/>
      <c r="HY109" s="295"/>
      <c r="HZ109" s="296"/>
      <c r="IA109" s="297"/>
      <c r="IB109" s="298"/>
      <c r="IC109" s="298"/>
      <c r="ID109" s="298"/>
      <c r="IE109" s="298"/>
      <c r="IF109" s="298"/>
      <c r="IG109" s="295"/>
      <c r="IH109" s="296"/>
      <c r="II109" s="297"/>
      <c r="IJ109" s="298"/>
      <c r="IK109" s="298"/>
      <c r="IL109" s="298"/>
      <c r="IM109" s="298"/>
      <c r="IN109" s="298"/>
      <c r="IO109" s="295"/>
      <c r="IP109" s="296"/>
      <c r="IQ109" s="297"/>
      <c r="IR109" s="298"/>
      <c r="IS109" s="298"/>
      <c r="IT109" s="298"/>
      <c r="IU109" s="298"/>
      <c r="IV109" s="298"/>
    </row>
    <row r="110" spans="1:256" ht="12.75">
      <c r="A110" s="104">
        <v>39660</v>
      </c>
      <c r="B110" s="105" t="s">
        <v>753</v>
      </c>
      <c r="C110" s="108" t="s">
        <v>409</v>
      </c>
      <c r="D110" s="106">
        <v>170000</v>
      </c>
      <c r="E110" s="107">
        <v>510000</v>
      </c>
      <c r="F110" s="108">
        <v>3</v>
      </c>
      <c r="G110" s="107" t="s">
        <v>662</v>
      </c>
      <c r="H110" s="107" t="s">
        <v>662</v>
      </c>
      <c r="I110" s="295"/>
      <c r="J110" s="296"/>
      <c r="K110" s="297"/>
      <c r="L110" s="298"/>
      <c r="M110" s="298"/>
      <c r="N110" s="298"/>
      <c r="O110" s="298"/>
      <c r="P110" s="298"/>
      <c r="Q110" s="295"/>
      <c r="R110" s="296"/>
      <c r="S110" s="297"/>
      <c r="T110" s="298"/>
      <c r="U110" s="298"/>
      <c r="V110" s="298"/>
      <c r="W110" s="298"/>
      <c r="X110" s="298"/>
      <c r="Y110" s="295"/>
      <c r="Z110" s="296"/>
      <c r="AA110" s="297"/>
      <c r="AB110" s="298"/>
      <c r="AC110" s="298"/>
      <c r="AD110" s="298"/>
      <c r="AE110" s="298"/>
      <c r="AF110" s="298"/>
      <c r="AG110" s="295"/>
      <c r="AH110" s="296"/>
      <c r="AI110" s="297"/>
      <c r="AJ110" s="298"/>
      <c r="AK110" s="298"/>
      <c r="AL110" s="298"/>
      <c r="AM110" s="298"/>
      <c r="AN110" s="298"/>
      <c r="AO110" s="295"/>
      <c r="AP110" s="296"/>
      <c r="AQ110" s="297"/>
      <c r="AR110" s="298"/>
      <c r="AS110" s="298"/>
      <c r="AT110" s="298"/>
      <c r="AU110" s="298"/>
      <c r="AV110" s="298"/>
      <c r="AW110" s="295"/>
      <c r="AX110" s="296"/>
      <c r="AY110" s="297"/>
      <c r="AZ110" s="298"/>
      <c r="BA110" s="298"/>
      <c r="BB110" s="298"/>
      <c r="BC110" s="298"/>
      <c r="BD110" s="298"/>
      <c r="BE110" s="295"/>
      <c r="BF110" s="296"/>
      <c r="BG110" s="297"/>
      <c r="BH110" s="298"/>
      <c r="BI110" s="298"/>
      <c r="BJ110" s="298"/>
      <c r="BK110" s="298"/>
      <c r="BL110" s="298"/>
      <c r="BM110" s="295"/>
      <c r="BN110" s="296"/>
      <c r="BO110" s="297"/>
      <c r="BP110" s="298"/>
      <c r="BQ110" s="298"/>
      <c r="BR110" s="298"/>
      <c r="BS110" s="298"/>
      <c r="BT110" s="298"/>
      <c r="BU110" s="295"/>
      <c r="BV110" s="296"/>
      <c r="BW110" s="297"/>
      <c r="BX110" s="298"/>
      <c r="BY110" s="298"/>
      <c r="BZ110" s="298"/>
      <c r="CA110" s="298"/>
      <c r="CB110" s="298"/>
      <c r="CC110" s="295"/>
      <c r="CD110" s="296"/>
      <c r="CE110" s="297"/>
      <c r="CF110" s="298"/>
      <c r="CG110" s="298"/>
      <c r="CH110" s="298"/>
      <c r="CI110" s="298"/>
      <c r="CJ110" s="298"/>
      <c r="CK110" s="295"/>
      <c r="CL110" s="296"/>
      <c r="CM110" s="297"/>
      <c r="CN110" s="298"/>
      <c r="CO110" s="298"/>
      <c r="CP110" s="298"/>
      <c r="CQ110" s="298"/>
      <c r="CR110" s="298"/>
      <c r="CS110" s="295"/>
      <c r="CT110" s="296"/>
      <c r="CU110" s="297"/>
      <c r="CV110" s="298"/>
      <c r="CW110" s="298"/>
      <c r="CX110" s="298"/>
      <c r="CY110" s="298"/>
      <c r="CZ110" s="298"/>
      <c r="DA110" s="295"/>
      <c r="DB110" s="296"/>
      <c r="DC110" s="297"/>
      <c r="DD110" s="298"/>
      <c r="DE110" s="298"/>
      <c r="DF110" s="298"/>
      <c r="DG110" s="298"/>
      <c r="DH110" s="298"/>
      <c r="DI110" s="295"/>
      <c r="DJ110" s="296"/>
      <c r="DK110" s="297"/>
      <c r="DL110" s="298"/>
      <c r="DM110" s="298"/>
      <c r="DN110" s="298"/>
      <c r="DO110" s="298"/>
      <c r="DP110" s="298"/>
      <c r="DQ110" s="295"/>
      <c r="DR110" s="296"/>
      <c r="DS110" s="297"/>
      <c r="DT110" s="298"/>
      <c r="DU110" s="298"/>
      <c r="DV110" s="298"/>
      <c r="DW110" s="298"/>
      <c r="DX110" s="298"/>
      <c r="DY110" s="295"/>
      <c r="DZ110" s="296"/>
      <c r="EA110" s="297"/>
      <c r="EB110" s="298"/>
      <c r="EC110" s="298"/>
      <c r="ED110" s="298"/>
      <c r="EE110" s="298"/>
      <c r="EF110" s="298"/>
      <c r="EG110" s="295"/>
      <c r="EH110" s="296"/>
      <c r="EI110" s="297"/>
      <c r="EJ110" s="298"/>
      <c r="EK110" s="298"/>
      <c r="EL110" s="298"/>
      <c r="EM110" s="298"/>
      <c r="EN110" s="298"/>
      <c r="EO110" s="295"/>
      <c r="EP110" s="296"/>
      <c r="EQ110" s="297"/>
      <c r="ER110" s="298"/>
      <c r="ES110" s="298"/>
      <c r="ET110" s="298"/>
      <c r="EU110" s="298"/>
      <c r="EV110" s="298"/>
      <c r="EW110" s="295"/>
      <c r="EX110" s="296"/>
      <c r="EY110" s="297"/>
      <c r="EZ110" s="298"/>
      <c r="FA110" s="298"/>
      <c r="FB110" s="298"/>
      <c r="FC110" s="298"/>
      <c r="FD110" s="298"/>
      <c r="FE110" s="295"/>
      <c r="FF110" s="296"/>
      <c r="FG110" s="297"/>
      <c r="FH110" s="298"/>
      <c r="FI110" s="298"/>
      <c r="FJ110" s="298"/>
      <c r="FK110" s="298"/>
      <c r="FL110" s="298"/>
      <c r="FM110" s="295"/>
      <c r="FN110" s="296"/>
      <c r="FO110" s="297"/>
      <c r="FP110" s="298"/>
      <c r="FQ110" s="298"/>
      <c r="FR110" s="298"/>
      <c r="FS110" s="298"/>
      <c r="FT110" s="298"/>
      <c r="FU110" s="295"/>
      <c r="FV110" s="296"/>
      <c r="FW110" s="297"/>
      <c r="FX110" s="298"/>
      <c r="FY110" s="298"/>
      <c r="FZ110" s="298"/>
      <c r="GA110" s="298"/>
      <c r="GB110" s="298"/>
      <c r="GC110" s="295"/>
      <c r="GD110" s="296"/>
      <c r="GE110" s="297"/>
      <c r="GF110" s="298"/>
      <c r="GG110" s="298"/>
      <c r="GH110" s="298"/>
      <c r="GI110" s="298"/>
      <c r="GJ110" s="298"/>
      <c r="GK110" s="295"/>
      <c r="GL110" s="296"/>
      <c r="GM110" s="297"/>
      <c r="GN110" s="298"/>
      <c r="GO110" s="298"/>
      <c r="GP110" s="298"/>
      <c r="GQ110" s="298"/>
      <c r="GR110" s="298"/>
      <c r="GS110" s="295"/>
      <c r="GT110" s="296"/>
      <c r="GU110" s="297"/>
      <c r="GV110" s="298"/>
      <c r="GW110" s="298"/>
      <c r="GX110" s="298"/>
      <c r="GY110" s="298"/>
      <c r="GZ110" s="298"/>
      <c r="HA110" s="295"/>
      <c r="HB110" s="296"/>
      <c r="HC110" s="297"/>
      <c r="HD110" s="298"/>
      <c r="HE110" s="298"/>
      <c r="HF110" s="298"/>
      <c r="HG110" s="298"/>
      <c r="HH110" s="298"/>
      <c r="HI110" s="295"/>
      <c r="HJ110" s="296"/>
      <c r="HK110" s="297"/>
      <c r="HL110" s="298"/>
      <c r="HM110" s="298"/>
      <c r="HN110" s="298"/>
      <c r="HO110" s="298"/>
      <c r="HP110" s="298"/>
      <c r="HQ110" s="295"/>
      <c r="HR110" s="296"/>
      <c r="HS110" s="297"/>
      <c r="HT110" s="298"/>
      <c r="HU110" s="298"/>
      <c r="HV110" s="298"/>
      <c r="HW110" s="298"/>
      <c r="HX110" s="298"/>
      <c r="HY110" s="295"/>
      <c r="HZ110" s="296"/>
      <c r="IA110" s="297"/>
      <c r="IB110" s="298"/>
      <c r="IC110" s="298"/>
      <c r="ID110" s="298"/>
      <c r="IE110" s="298"/>
      <c r="IF110" s="298"/>
      <c r="IG110" s="295"/>
      <c r="IH110" s="296"/>
      <c r="II110" s="297"/>
      <c r="IJ110" s="298"/>
      <c r="IK110" s="298"/>
      <c r="IL110" s="298"/>
      <c r="IM110" s="298"/>
      <c r="IN110" s="298"/>
      <c r="IO110" s="295"/>
      <c r="IP110" s="296"/>
      <c r="IQ110" s="297"/>
      <c r="IR110" s="298"/>
      <c r="IS110" s="298"/>
      <c r="IT110" s="298"/>
      <c r="IU110" s="298"/>
      <c r="IV110" s="298"/>
    </row>
    <row r="111" spans="1:256" ht="12.75">
      <c r="A111" s="104">
        <v>39639</v>
      </c>
      <c r="B111" s="105" t="s">
        <v>410</v>
      </c>
      <c r="C111" s="108" t="s">
        <v>411</v>
      </c>
      <c r="D111" s="302">
        <v>42000</v>
      </c>
      <c r="E111" s="107">
        <v>189000</v>
      </c>
      <c r="F111" s="107">
        <v>0.3</v>
      </c>
      <c r="G111" s="107" t="s">
        <v>662</v>
      </c>
      <c r="H111" s="107" t="s">
        <v>662</v>
      </c>
      <c r="I111" s="295"/>
      <c r="J111" s="296"/>
      <c r="K111" s="297"/>
      <c r="L111" s="298"/>
      <c r="M111" s="298"/>
      <c r="N111" s="298"/>
      <c r="O111" s="298"/>
      <c r="P111" s="298"/>
      <c r="Q111" s="295"/>
      <c r="R111" s="296"/>
      <c r="S111" s="297"/>
      <c r="T111" s="298"/>
      <c r="U111" s="298"/>
      <c r="V111" s="298"/>
      <c r="W111" s="298"/>
      <c r="X111" s="298"/>
      <c r="Y111" s="295"/>
      <c r="Z111" s="296"/>
      <c r="AA111" s="297"/>
      <c r="AB111" s="298"/>
      <c r="AC111" s="298"/>
      <c r="AD111" s="298"/>
      <c r="AE111" s="298"/>
      <c r="AF111" s="298"/>
      <c r="AG111" s="295"/>
      <c r="AH111" s="296"/>
      <c r="AI111" s="297"/>
      <c r="AJ111" s="298"/>
      <c r="AK111" s="298"/>
      <c r="AL111" s="298"/>
      <c r="AM111" s="298"/>
      <c r="AN111" s="298"/>
      <c r="AO111" s="295"/>
      <c r="AP111" s="296"/>
      <c r="AQ111" s="297"/>
      <c r="AR111" s="298"/>
      <c r="AS111" s="298"/>
      <c r="AT111" s="298"/>
      <c r="AU111" s="298"/>
      <c r="AV111" s="298"/>
      <c r="AW111" s="295"/>
      <c r="AX111" s="296"/>
      <c r="AY111" s="297"/>
      <c r="AZ111" s="298"/>
      <c r="BA111" s="298"/>
      <c r="BB111" s="298"/>
      <c r="BC111" s="298"/>
      <c r="BD111" s="298"/>
      <c r="BE111" s="295"/>
      <c r="BF111" s="296"/>
      <c r="BG111" s="297"/>
      <c r="BH111" s="298"/>
      <c r="BI111" s="298"/>
      <c r="BJ111" s="298"/>
      <c r="BK111" s="298"/>
      <c r="BL111" s="298"/>
      <c r="BM111" s="295"/>
      <c r="BN111" s="296"/>
      <c r="BO111" s="297"/>
      <c r="BP111" s="298"/>
      <c r="BQ111" s="298"/>
      <c r="BR111" s="298"/>
      <c r="BS111" s="298"/>
      <c r="BT111" s="298"/>
      <c r="BU111" s="295"/>
      <c r="BV111" s="296"/>
      <c r="BW111" s="297"/>
      <c r="BX111" s="298"/>
      <c r="BY111" s="298"/>
      <c r="BZ111" s="298"/>
      <c r="CA111" s="298"/>
      <c r="CB111" s="298"/>
      <c r="CC111" s="295"/>
      <c r="CD111" s="296"/>
      <c r="CE111" s="297"/>
      <c r="CF111" s="298"/>
      <c r="CG111" s="298"/>
      <c r="CH111" s="298"/>
      <c r="CI111" s="298"/>
      <c r="CJ111" s="298"/>
      <c r="CK111" s="295"/>
      <c r="CL111" s="296"/>
      <c r="CM111" s="297"/>
      <c r="CN111" s="298"/>
      <c r="CO111" s="298"/>
      <c r="CP111" s="298"/>
      <c r="CQ111" s="298"/>
      <c r="CR111" s="298"/>
      <c r="CS111" s="295"/>
      <c r="CT111" s="296"/>
      <c r="CU111" s="297"/>
      <c r="CV111" s="298"/>
      <c r="CW111" s="298"/>
      <c r="CX111" s="298"/>
      <c r="CY111" s="298"/>
      <c r="CZ111" s="298"/>
      <c r="DA111" s="295"/>
      <c r="DB111" s="296"/>
      <c r="DC111" s="297"/>
      <c r="DD111" s="298"/>
      <c r="DE111" s="298"/>
      <c r="DF111" s="298"/>
      <c r="DG111" s="298"/>
      <c r="DH111" s="298"/>
      <c r="DI111" s="295"/>
      <c r="DJ111" s="296"/>
      <c r="DK111" s="297"/>
      <c r="DL111" s="298"/>
      <c r="DM111" s="298"/>
      <c r="DN111" s="298"/>
      <c r="DO111" s="298"/>
      <c r="DP111" s="298"/>
      <c r="DQ111" s="295"/>
      <c r="DR111" s="296"/>
      <c r="DS111" s="297"/>
      <c r="DT111" s="298"/>
      <c r="DU111" s="298"/>
      <c r="DV111" s="298"/>
      <c r="DW111" s="298"/>
      <c r="DX111" s="298"/>
      <c r="DY111" s="295"/>
      <c r="DZ111" s="296"/>
      <c r="EA111" s="297"/>
      <c r="EB111" s="298"/>
      <c r="EC111" s="298"/>
      <c r="ED111" s="298"/>
      <c r="EE111" s="298"/>
      <c r="EF111" s="298"/>
      <c r="EG111" s="295"/>
      <c r="EH111" s="296"/>
      <c r="EI111" s="297"/>
      <c r="EJ111" s="298"/>
      <c r="EK111" s="298"/>
      <c r="EL111" s="298"/>
      <c r="EM111" s="298"/>
      <c r="EN111" s="298"/>
      <c r="EO111" s="295"/>
      <c r="EP111" s="296"/>
      <c r="EQ111" s="297"/>
      <c r="ER111" s="298"/>
      <c r="ES111" s="298"/>
      <c r="ET111" s="298"/>
      <c r="EU111" s="298"/>
      <c r="EV111" s="298"/>
      <c r="EW111" s="295"/>
      <c r="EX111" s="296"/>
      <c r="EY111" s="297"/>
      <c r="EZ111" s="298"/>
      <c r="FA111" s="298"/>
      <c r="FB111" s="298"/>
      <c r="FC111" s="298"/>
      <c r="FD111" s="298"/>
      <c r="FE111" s="295"/>
      <c r="FF111" s="296"/>
      <c r="FG111" s="297"/>
      <c r="FH111" s="298"/>
      <c r="FI111" s="298"/>
      <c r="FJ111" s="298"/>
      <c r="FK111" s="298"/>
      <c r="FL111" s="298"/>
      <c r="FM111" s="295"/>
      <c r="FN111" s="296"/>
      <c r="FO111" s="297"/>
      <c r="FP111" s="298"/>
      <c r="FQ111" s="298"/>
      <c r="FR111" s="298"/>
      <c r="FS111" s="298"/>
      <c r="FT111" s="298"/>
      <c r="FU111" s="295"/>
      <c r="FV111" s="296"/>
      <c r="FW111" s="297"/>
      <c r="FX111" s="298"/>
      <c r="FY111" s="298"/>
      <c r="FZ111" s="298"/>
      <c r="GA111" s="298"/>
      <c r="GB111" s="298"/>
      <c r="GC111" s="295"/>
      <c r="GD111" s="296"/>
      <c r="GE111" s="297"/>
      <c r="GF111" s="298"/>
      <c r="GG111" s="298"/>
      <c r="GH111" s="298"/>
      <c r="GI111" s="298"/>
      <c r="GJ111" s="298"/>
      <c r="GK111" s="295"/>
      <c r="GL111" s="296"/>
      <c r="GM111" s="297"/>
      <c r="GN111" s="298"/>
      <c r="GO111" s="298"/>
      <c r="GP111" s="298"/>
      <c r="GQ111" s="298"/>
      <c r="GR111" s="298"/>
      <c r="GS111" s="295"/>
      <c r="GT111" s="296"/>
      <c r="GU111" s="297"/>
      <c r="GV111" s="298"/>
      <c r="GW111" s="298"/>
      <c r="GX111" s="298"/>
      <c r="GY111" s="298"/>
      <c r="GZ111" s="298"/>
      <c r="HA111" s="295"/>
      <c r="HB111" s="296"/>
      <c r="HC111" s="297"/>
      <c r="HD111" s="298"/>
      <c r="HE111" s="298"/>
      <c r="HF111" s="298"/>
      <c r="HG111" s="298"/>
      <c r="HH111" s="298"/>
      <c r="HI111" s="295"/>
      <c r="HJ111" s="296"/>
      <c r="HK111" s="297"/>
      <c r="HL111" s="298"/>
      <c r="HM111" s="298"/>
      <c r="HN111" s="298"/>
      <c r="HO111" s="298"/>
      <c r="HP111" s="298"/>
      <c r="HQ111" s="295"/>
      <c r="HR111" s="296"/>
      <c r="HS111" s="297"/>
      <c r="HT111" s="298"/>
      <c r="HU111" s="298"/>
      <c r="HV111" s="298"/>
      <c r="HW111" s="298"/>
      <c r="HX111" s="298"/>
      <c r="HY111" s="295"/>
      <c r="HZ111" s="296"/>
      <c r="IA111" s="297"/>
      <c r="IB111" s="298"/>
      <c r="IC111" s="298"/>
      <c r="ID111" s="298"/>
      <c r="IE111" s="298"/>
      <c r="IF111" s="298"/>
      <c r="IG111" s="295"/>
      <c r="IH111" s="296"/>
      <c r="II111" s="297"/>
      <c r="IJ111" s="298"/>
      <c r="IK111" s="298"/>
      <c r="IL111" s="298"/>
      <c r="IM111" s="298"/>
      <c r="IN111" s="298"/>
      <c r="IO111" s="295"/>
      <c r="IP111" s="296"/>
      <c r="IQ111" s="297"/>
      <c r="IR111" s="298"/>
      <c r="IS111" s="298"/>
      <c r="IT111" s="298"/>
      <c r="IU111" s="298"/>
      <c r="IV111" s="298"/>
    </row>
    <row r="112" spans="1:256" ht="12.75">
      <c r="A112" s="104">
        <v>39661</v>
      </c>
      <c r="B112" s="105" t="s">
        <v>722</v>
      </c>
      <c r="C112" s="105" t="s">
        <v>412</v>
      </c>
      <c r="D112" s="106">
        <v>65000</v>
      </c>
      <c r="E112" s="107">
        <v>195000</v>
      </c>
      <c r="F112" s="107">
        <v>11</v>
      </c>
      <c r="G112" s="107"/>
      <c r="H112" s="107"/>
      <c r="I112" s="295"/>
      <c r="J112" s="296"/>
      <c r="K112" s="297"/>
      <c r="L112" s="298"/>
      <c r="M112" s="298"/>
      <c r="N112" s="298"/>
      <c r="O112" s="298"/>
      <c r="P112" s="298"/>
      <c r="Q112" s="295"/>
      <c r="R112" s="296"/>
      <c r="S112" s="297"/>
      <c r="T112" s="298"/>
      <c r="U112" s="298"/>
      <c r="V112" s="298"/>
      <c r="W112" s="298"/>
      <c r="X112" s="298"/>
      <c r="Y112" s="295"/>
      <c r="Z112" s="296"/>
      <c r="AA112" s="297"/>
      <c r="AB112" s="298"/>
      <c r="AC112" s="298"/>
      <c r="AD112" s="298"/>
      <c r="AE112" s="298"/>
      <c r="AF112" s="298"/>
      <c r="AG112" s="295"/>
      <c r="AH112" s="296"/>
      <c r="AI112" s="297"/>
      <c r="AJ112" s="298"/>
      <c r="AK112" s="298"/>
      <c r="AL112" s="298"/>
      <c r="AM112" s="298"/>
      <c r="AN112" s="298"/>
      <c r="AO112" s="295"/>
      <c r="AP112" s="296"/>
      <c r="AQ112" s="297"/>
      <c r="AR112" s="298"/>
      <c r="AS112" s="298"/>
      <c r="AT112" s="298"/>
      <c r="AU112" s="298"/>
      <c r="AV112" s="298"/>
      <c r="AW112" s="295"/>
      <c r="AX112" s="296"/>
      <c r="AY112" s="297"/>
      <c r="AZ112" s="298"/>
      <c r="BA112" s="298"/>
      <c r="BB112" s="298"/>
      <c r="BC112" s="298"/>
      <c r="BD112" s="298"/>
      <c r="BE112" s="295"/>
      <c r="BF112" s="296"/>
      <c r="BG112" s="297"/>
      <c r="BH112" s="298"/>
      <c r="BI112" s="298"/>
      <c r="BJ112" s="298"/>
      <c r="BK112" s="298"/>
      <c r="BL112" s="298"/>
      <c r="BM112" s="295"/>
      <c r="BN112" s="296"/>
      <c r="BO112" s="297"/>
      <c r="BP112" s="298"/>
      <c r="BQ112" s="298"/>
      <c r="BR112" s="298"/>
      <c r="BS112" s="298"/>
      <c r="BT112" s="298"/>
      <c r="BU112" s="295"/>
      <c r="BV112" s="296"/>
      <c r="BW112" s="297"/>
      <c r="BX112" s="298"/>
      <c r="BY112" s="298"/>
      <c r="BZ112" s="298"/>
      <c r="CA112" s="298"/>
      <c r="CB112" s="298"/>
      <c r="CC112" s="295"/>
      <c r="CD112" s="296"/>
      <c r="CE112" s="297"/>
      <c r="CF112" s="298"/>
      <c r="CG112" s="298"/>
      <c r="CH112" s="298"/>
      <c r="CI112" s="298"/>
      <c r="CJ112" s="298"/>
      <c r="CK112" s="295"/>
      <c r="CL112" s="296"/>
      <c r="CM112" s="297"/>
      <c r="CN112" s="298"/>
      <c r="CO112" s="298"/>
      <c r="CP112" s="298"/>
      <c r="CQ112" s="298"/>
      <c r="CR112" s="298"/>
      <c r="CS112" s="295"/>
      <c r="CT112" s="296"/>
      <c r="CU112" s="297"/>
      <c r="CV112" s="298"/>
      <c r="CW112" s="298"/>
      <c r="CX112" s="298"/>
      <c r="CY112" s="298"/>
      <c r="CZ112" s="298"/>
      <c r="DA112" s="295"/>
      <c r="DB112" s="296"/>
      <c r="DC112" s="297"/>
      <c r="DD112" s="298"/>
      <c r="DE112" s="298"/>
      <c r="DF112" s="298"/>
      <c r="DG112" s="298"/>
      <c r="DH112" s="298"/>
      <c r="DI112" s="295"/>
      <c r="DJ112" s="296"/>
      <c r="DK112" s="297"/>
      <c r="DL112" s="298"/>
      <c r="DM112" s="298"/>
      <c r="DN112" s="298"/>
      <c r="DO112" s="298"/>
      <c r="DP112" s="298"/>
      <c r="DQ112" s="295"/>
      <c r="DR112" s="296"/>
      <c r="DS112" s="297"/>
      <c r="DT112" s="298"/>
      <c r="DU112" s="298"/>
      <c r="DV112" s="298"/>
      <c r="DW112" s="298"/>
      <c r="DX112" s="298"/>
      <c r="DY112" s="295"/>
      <c r="DZ112" s="296"/>
      <c r="EA112" s="297"/>
      <c r="EB112" s="298"/>
      <c r="EC112" s="298"/>
      <c r="ED112" s="298"/>
      <c r="EE112" s="298"/>
      <c r="EF112" s="298"/>
      <c r="EG112" s="295"/>
      <c r="EH112" s="296"/>
      <c r="EI112" s="297"/>
      <c r="EJ112" s="298"/>
      <c r="EK112" s="298"/>
      <c r="EL112" s="298"/>
      <c r="EM112" s="298"/>
      <c r="EN112" s="298"/>
      <c r="EO112" s="295"/>
      <c r="EP112" s="296"/>
      <c r="EQ112" s="297"/>
      <c r="ER112" s="298"/>
      <c r="ES112" s="298"/>
      <c r="ET112" s="298"/>
      <c r="EU112" s="298"/>
      <c r="EV112" s="298"/>
      <c r="EW112" s="295"/>
      <c r="EX112" s="296"/>
      <c r="EY112" s="297"/>
      <c r="EZ112" s="298"/>
      <c r="FA112" s="298"/>
      <c r="FB112" s="298"/>
      <c r="FC112" s="298"/>
      <c r="FD112" s="298"/>
      <c r="FE112" s="295"/>
      <c r="FF112" s="296"/>
      <c r="FG112" s="297"/>
      <c r="FH112" s="298"/>
      <c r="FI112" s="298"/>
      <c r="FJ112" s="298"/>
      <c r="FK112" s="298"/>
      <c r="FL112" s="298"/>
      <c r="FM112" s="295"/>
      <c r="FN112" s="296"/>
      <c r="FO112" s="297"/>
      <c r="FP112" s="298"/>
      <c r="FQ112" s="298"/>
      <c r="FR112" s="298"/>
      <c r="FS112" s="298"/>
      <c r="FT112" s="298"/>
      <c r="FU112" s="295"/>
      <c r="FV112" s="296"/>
      <c r="FW112" s="297"/>
      <c r="FX112" s="298"/>
      <c r="FY112" s="298"/>
      <c r="FZ112" s="298"/>
      <c r="GA112" s="298"/>
      <c r="GB112" s="298"/>
      <c r="GC112" s="295"/>
      <c r="GD112" s="296"/>
      <c r="GE112" s="297"/>
      <c r="GF112" s="298"/>
      <c r="GG112" s="298"/>
      <c r="GH112" s="298"/>
      <c r="GI112" s="298"/>
      <c r="GJ112" s="298"/>
      <c r="GK112" s="295"/>
      <c r="GL112" s="296"/>
      <c r="GM112" s="297"/>
      <c r="GN112" s="298"/>
      <c r="GO112" s="298"/>
      <c r="GP112" s="298"/>
      <c r="GQ112" s="298"/>
      <c r="GR112" s="298"/>
      <c r="GS112" s="295"/>
      <c r="GT112" s="296"/>
      <c r="GU112" s="297"/>
      <c r="GV112" s="298"/>
      <c r="GW112" s="298"/>
      <c r="GX112" s="298"/>
      <c r="GY112" s="298"/>
      <c r="GZ112" s="298"/>
      <c r="HA112" s="295"/>
      <c r="HB112" s="296"/>
      <c r="HC112" s="297"/>
      <c r="HD112" s="298"/>
      <c r="HE112" s="298"/>
      <c r="HF112" s="298"/>
      <c r="HG112" s="298"/>
      <c r="HH112" s="298"/>
      <c r="HI112" s="295"/>
      <c r="HJ112" s="296"/>
      <c r="HK112" s="297"/>
      <c r="HL112" s="298"/>
      <c r="HM112" s="298"/>
      <c r="HN112" s="298"/>
      <c r="HO112" s="298"/>
      <c r="HP112" s="298"/>
      <c r="HQ112" s="295"/>
      <c r="HR112" s="296"/>
      <c r="HS112" s="297"/>
      <c r="HT112" s="298"/>
      <c r="HU112" s="298"/>
      <c r="HV112" s="298"/>
      <c r="HW112" s="298"/>
      <c r="HX112" s="298"/>
      <c r="HY112" s="295"/>
      <c r="HZ112" s="296"/>
      <c r="IA112" s="297"/>
      <c r="IB112" s="298"/>
      <c r="IC112" s="298"/>
      <c r="ID112" s="298"/>
      <c r="IE112" s="298"/>
      <c r="IF112" s="298"/>
      <c r="IG112" s="295"/>
      <c r="IH112" s="296"/>
      <c r="II112" s="297"/>
      <c r="IJ112" s="298"/>
      <c r="IK112" s="298"/>
      <c r="IL112" s="298"/>
      <c r="IM112" s="298"/>
      <c r="IN112" s="298"/>
      <c r="IO112" s="295"/>
      <c r="IP112" s="296"/>
      <c r="IQ112" s="297"/>
      <c r="IR112" s="298"/>
      <c r="IS112" s="298"/>
      <c r="IT112" s="298"/>
      <c r="IU112" s="298"/>
      <c r="IV112" s="298"/>
    </row>
    <row r="113" spans="1:256" ht="12.75">
      <c r="A113" s="104">
        <v>39661</v>
      </c>
      <c r="B113" s="105" t="s">
        <v>413</v>
      </c>
      <c r="C113" s="105" t="s">
        <v>414</v>
      </c>
      <c r="D113" s="107">
        <v>70000</v>
      </c>
      <c r="E113" s="107">
        <v>315000</v>
      </c>
      <c r="F113" s="107">
        <v>1</v>
      </c>
      <c r="G113" s="107" t="s">
        <v>662</v>
      </c>
      <c r="H113" s="107" t="s">
        <v>662</v>
      </c>
      <c r="I113" s="295"/>
      <c r="J113" s="296"/>
      <c r="K113" s="297"/>
      <c r="L113" s="298"/>
      <c r="M113" s="298"/>
      <c r="N113" s="298"/>
      <c r="O113" s="298"/>
      <c r="P113" s="298"/>
      <c r="Q113" s="295"/>
      <c r="R113" s="296"/>
      <c r="S113" s="297"/>
      <c r="T113" s="298"/>
      <c r="U113" s="298"/>
      <c r="V113" s="298"/>
      <c r="W113" s="298"/>
      <c r="X113" s="298"/>
      <c r="Y113" s="295"/>
      <c r="Z113" s="296"/>
      <c r="AA113" s="297"/>
      <c r="AB113" s="298"/>
      <c r="AC113" s="298"/>
      <c r="AD113" s="298"/>
      <c r="AE113" s="298"/>
      <c r="AF113" s="298"/>
      <c r="AG113" s="295"/>
      <c r="AH113" s="296"/>
      <c r="AI113" s="297"/>
      <c r="AJ113" s="298"/>
      <c r="AK113" s="298"/>
      <c r="AL113" s="298"/>
      <c r="AM113" s="298"/>
      <c r="AN113" s="298"/>
      <c r="AO113" s="295"/>
      <c r="AP113" s="296"/>
      <c r="AQ113" s="297"/>
      <c r="AR113" s="298"/>
      <c r="AS113" s="298"/>
      <c r="AT113" s="298"/>
      <c r="AU113" s="298"/>
      <c r="AV113" s="298"/>
      <c r="AW113" s="295"/>
      <c r="AX113" s="296"/>
      <c r="AY113" s="297"/>
      <c r="AZ113" s="298"/>
      <c r="BA113" s="298"/>
      <c r="BB113" s="298"/>
      <c r="BC113" s="298"/>
      <c r="BD113" s="298"/>
      <c r="BE113" s="295"/>
      <c r="BF113" s="296"/>
      <c r="BG113" s="297"/>
      <c r="BH113" s="298"/>
      <c r="BI113" s="298"/>
      <c r="BJ113" s="298"/>
      <c r="BK113" s="298"/>
      <c r="BL113" s="298"/>
      <c r="BM113" s="295"/>
      <c r="BN113" s="296"/>
      <c r="BO113" s="297"/>
      <c r="BP113" s="298"/>
      <c r="BQ113" s="298"/>
      <c r="BR113" s="298"/>
      <c r="BS113" s="298"/>
      <c r="BT113" s="298"/>
      <c r="BU113" s="295"/>
      <c r="BV113" s="296"/>
      <c r="BW113" s="297"/>
      <c r="BX113" s="298"/>
      <c r="BY113" s="298"/>
      <c r="BZ113" s="298"/>
      <c r="CA113" s="298"/>
      <c r="CB113" s="298"/>
      <c r="CC113" s="295"/>
      <c r="CD113" s="296"/>
      <c r="CE113" s="297"/>
      <c r="CF113" s="298"/>
      <c r="CG113" s="298"/>
      <c r="CH113" s="298"/>
      <c r="CI113" s="298"/>
      <c r="CJ113" s="298"/>
      <c r="CK113" s="295"/>
      <c r="CL113" s="296"/>
      <c r="CM113" s="297"/>
      <c r="CN113" s="298"/>
      <c r="CO113" s="298"/>
      <c r="CP113" s="298"/>
      <c r="CQ113" s="298"/>
      <c r="CR113" s="298"/>
      <c r="CS113" s="295"/>
      <c r="CT113" s="296"/>
      <c r="CU113" s="297"/>
      <c r="CV113" s="298"/>
      <c r="CW113" s="298"/>
      <c r="CX113" s="298"/>
      <c r="CY113" s="298"/>
      <c r="CZ113" s="298"/>
      <c r="DA113" s="295"/>
      <c r="DB113" s="296"/>
      <c r="DC113" s="297"/>
      <c r="DD113" s="298"/>
      <c r="DE113" s="298"/>
      <c r="DF113" s="298"/>
      <c r="DG113" s="298"/>
      <c r="DH113" s="298"/>
      <c r="DI113" s="295"/>
      <c r="DJ113" s="296"/>
      <c r="DK113" s="297"/>
      <c r="DL113" s="298"/>
      <c r="DM113" s="298"/>
      <c r="DN113" s="298"/>
      <c r="DO113" s="298"/>
      <c r="DP113" s="298"/>
      <c r="DQ113" s="295"/>
      <c r="DR113" s="296"/>
      <c r="DS113" s="297"/>
      <c r="DT113" s="298"/>
      <c r="DU113" s="298"/>
      <c r="DV113" s="298"/>
      <c r="DW113" s="298"/>
      <c r="DX113" s="298"/>
      <c r="DY113" s="295"/>
      <c r="DZ113" s="296"/>
      <c r="EA113" s="297"/>
      <c r="EB113" s="298"/>
      <c r="EC113" s="298"/>
      <c r="ED113" s="298"/>
      <c r="EE113" s="298"/>
      <c r="EF113" s="298"/>
      <c r="EG113" s="295"/>
      <c r="EH113" s="296"/>
      <c r="EI113" s="297"/>
      <c r="EJ113" s="298"/>
      <c r="EK113" s="298"/>
      <c r="EL113" s="298"/>
      <c r="EM113" s="298"/>
      <c r="EN113" s="298"/>
      <c r="EO113" s="295"/>
      <c r="EP113" s="296"/>
      <c r="EQ113" s="297"/>
      <c r="ER113" s="298"/>
      <c r="ES113" s="298"/>
      <c r="ET113" s="298"/>
      <c r="EU113" s="298"/>
      <c r="EV113" s="298"/>
      <c r="EW113" s="295"/>
      <c r="EX113" s="296"/>
      <c r="EY113" s="297"/>
      <c r="EZ113" s="298"/>
      <c r="FA113" s="298"/>
      <c r="FB113" s="298"/>
      <c r="FC113" s="298"/>
      <c r="FD113" s="298"/>
      <c r="FE113" s="295"/>
      <c r="FF113" s="296"/>
      <c r="FG113" s="297"/>
      <c r="FH113" s="298"/>
      <c r="FI113" s="298"/>
      <c r="FJ113" s="298"/>
      <c r="FK113" s="298"/>
      <c r="FL113" s="298"/>
      <c r="FM113" s="295"/>
      <c r="FN113" s="296"/>
      <c r="FO113" s="297"/>
      <c r="FP113" s="298"/>
      <c r="FQ113" s="298"/>
      <c r="FR113" s="298"/>
      <c r="FS113" s="298"/>
      <c r="FT113" s="298"/>
      <c r="FU113" s="295"/>
      <c r="FV113" s="296"/>
      <c r="FW113" s="297"/>
      <c r="FX113" s="298"/>
      <c r="FY113" s="298"/>
      <c r="FZ113" s="298"/>
      <c r="GA113" s="298"/>
      <c r="GB113" s="298"/>
      <c r="GC113" s="295"/>
      <c r="GD113" s="296"/>
      <c r="GE113" s="297"/>
      <c r="GF113" s="298"/>
      <c r="GG113" s="298"/>
      <c r="GH113" s="298"/>
      <c r="GI113" s="298"/>
      <c r="GJ113" s="298"/>
      <c r="GK113" s="295"/>
      <c r="GL113" s="296"/>
      <c r="GM113" s="297"/>
      <c r="GN113" s="298"/>
      <c r="GO113" s="298"/>
      <c r="GP113" s="298"/>
      <c r="GQ113" s="298"/>
      <c r="GR113" s="298"/>
      <c r="GS113" s="295"/>
      <c r="GT113" s="296"/>
      <c r="GU113" s="297"/>
      <c r="GV113" s="298"/>
      <c r="GW113" s="298"/>
      <c r="GX113" s="298"/>
      <c r="GY113" s="298"/>
      <c r="GZ113" s="298"/>
      <c r="HA113" s="295"/>
      <c r="HB113" s="296"/>
      <c r="HC113" s="297"/>
      <c r="HD113" s="298"/>
      <c r="HE113" s="298"/>
      <c r="HF113" s="298"/>
      <c r="HG113" s="298"/>
      <c r="HH113" s="298"/>
      <c r="HI113" s="295"/>
      <c r="HJ113" s="296"/>
      <c r="HK113" s="297"/>
      <c r="HL113" s="298"/>
      <c r="HM113" s="298"/>
      <c r="HN113" s="298"/>
      <c r="HO113" s="298"/>
      <c r="HP113" s="298"/>
      <c r="HQ113" s="295"/>
      <c r="HR113" s="296"/>
      <c r="HS113" s="297"/>
      <c r="HT113" s="298"/>
      <c r="HU113" s="298"/>
      <c r="HV113" s="298"/>
      <c r="HW113" s="298"/>
      <c r="HX113" s="298"/>
      <c r="HY113" s="295"/>
      <c r="HZ113" s="296"/>
      <c r="IA113" s="297"/>
      <c r="IB113" s="298"/>
      <c r="IC113" s="298"/>
      <c r="ID113" s="298"/>
      <c r="IE113" s="298"/>
      <c r="IF113" s="298"/>
      <c r="IG113" s="295"/>
      <c r="IH113" s="296"/>
      <c r="II113" s="297"/>
      <c r="IJ113" s="298"/>
      <c r="IK113" s="298"/>
      <c r="IL113" s="298"/>
      <c r="IM113" s="298"/>
      <c r="IN113" s="298"/>
      <c r="IO113" s="295"/>
      <c r="IP113" s="296"/>
      <c r="IQ113" s="297"/>
      <c r="IR113" s="298"/>
      <c r="IS113" s="298"/>
      <c r="IT113" s="298"/>
      <c r="IU113" s="298"/>
      <c r="IV113" s="298"/>
    </row>
    <row r="114" spans="1:256" ht="12.75">
      <c r="A114" s="104">
        <v>39661</v>
      </c>
      <c r="B114" s="105" t="s">
        <v>415</v>
      </c>
      <c r="C114" s="108" t="s">
        <v>416</v>
      </c>
      <c r="D114" s="107">
        <v>60000</v>
      </c>
      <c r="E114" s="107">
        <v>270000</v>
      </c>
      <c r="F114" s="107">
        <v>16</v>
      </c>
      <c r="G114" s="301">
        <v>8500</v>
      </c>
      <c r="H114" s="107">
        <v>4250</v>
      </c>
      <c r="I114" s="295"/>
      <c r="J114" s="296"/>
      <c r="K114" s="297"/>
      <c r="L114" s="298"/>
      <c r="M114" s="298"/>
      <c r="N114" s="298"/>
      <c r="O114" s="298"/>
      <c r="P114" s="298"/>
      <c r="Q114" s="295"/>
      <c r="R114" s="296"/>
      <c r="S114" s="297"/>
      <c r="T114" s="298"/>
      <c r="U114" s="298"/>
      <c r="V114" s="298"/>
      <c r="W114" s="298"/>
      <c r="X114" s="298"/>
      <c r="Y114" s="295"/>
      <c r="Z114" s="296"/>
      <c r="AA114" s="297"/>
      <c r="AB114" s="298"/>
      <c r="AC114" s="298"/>
      <c r="AD114" s="298"/>
      <c r="AE114" s="298"/>
      <c r="AF114" s="298"/>
      <c r="AG114" s="295"/>
      <c r="AH114" s="296"/>
      <c r="AI114" s="297"/>
      <c r="AJ114" s="298"/>
      <c r="AK114" s="298"/>
      <c r="AL114" s="298"/>
      <c r="AM114" s="298"/>
      <c r="AN114" s="298"/>
      <c r="AO114" s="295"/>
      <c r="AP114" s="296"/>
      <c r="AQ114" s="297"/>
      <c r="AR114" s="298"/>
      <c r="AS114" s="298"/>
      <c r="AT114" s="298"/>
      <c r="AU114" s="298"/>
      <c r="AV114" s="298"/>
      <c r="AW114" s="295"/>
      <c r="AX114" s="296"/>
      <c r="AY114" s="297"/>
      <c r="AZ114" s="298"/>
      <c r="BA114" s="298"/>
      <c r="BB114" s="298"/>
      <c r="BC114" s="298"/>
      <c r="BD114" s="298"/>
      <c r="BE114" s="295"/>
      <c r="BF114" s="296"/>
      <c r="BG114" s="297"/>
      <c r="BH114" s="298"/>
      <c r="BI114" s="298"/>
      <c r="BJ114" s="298"/>
      <c r="BK114" s="298"/>
      <c r="BL114" s="298"/>
      <c r="BM114" s="295"/>
      <c r="BN114" s="296"/>
      <c r="BO114" s="297"/>
      <c r="BP114" s="298"/>
      <c r="BQ114" s="298"/>
      <c r="BR114" s="298"/>
      <c r="BS114" s="298"/>
      <c r="BT114" s="298"/>
      <c r="BU114" s="295"/>
      <c r="BV114" s="296"/>
      <c r="BW114" s="297"/>
      <c r="BX114" s="298"/>
      <c r="BY114" s="298"/>
      <c r="BZ114" s="298"/>
      <c r="CA114" s="298"/>
      <c r="CB114" s="298"/>
      <c r="CC114" s="295"/>
      <c r="CD114" s="296"/>
      <c r="CE114" s="297"/>
      <c r="CF114" s="298"/>
      <c r="CG114" s="298"/>
      <c r="CH114" s="298"/>
      <c r="CI114" s="298"/>
      <c r="CJ114" s="298"/>
      <c r="CK114" s="295"/>
      <c r="CL114" s="296"/>
      <c r="CM114" s="297"/>
      <c r="CN114" s="298"/>
      <c r="CO114" s="298"/>
      <c r="CP114" s="298"/>
      <c r="CQ114" s="298"/>
      <c r="CR114" s="298"/>
      <c r="CS114" s="295"/>
      <c r="CT114" s="296"/>
      <c r="CU114" s="297"/>
      <c r="CV114" s="298"/>
      <c r="CW114" s="298"/>
      <c r="CX114" s="298"/>
      <c r="CY114" s="298"/>
      <c r="CZ114" s="298"/>
      <c r="DA114" s="295"/>
      <c r="DB114" s="296"/>
      <c r="DC114" s="297"/>
      <c r="DD114" s="298"/>
      <c r="DE114" s="298"/>
      <c r="DF114" s="298"/>
      <c r="DG114" s="298"/>
      <c r="DH114" s="298"/>
      <c r="DI114" s="295"/>
      <c r="DJ114" s="296"/>
      <c r="DK114" s="297"/>
      <c r="DL114" s="298"/>
      <c r="DM114" s="298"/>
      <c r="DN114" s="298"/>
      <c r="DO114" s="298"/>
      <c r="DP114" s="298"/>
      <c r="DQ114" s="295"/>
      <c r="DR114" s="296"/>
      <c r="DS114" s="297"/>
      <c r="DT114" s="298"/>
      <c r="DU114" s="298"/>
      <c r="DV114" s="298"/>
      <c r="DW114" s="298"/>
      <c r="DX114" s="298"/>
      <c r="DY114" s="295"/>
      <c r="DZ114" s="296"/>
      <c r="EA114" s="297"/>
      <c r="EB114" s="298"/>
      <c r="EC114" s="298"/>
      <c r="ED114" s="298"/>
      <c r="EE114" s="298"/>
      <c r="EF114" s="298"/>
      <c r="EG114" s="295"/>
      <c r="EH114" s="296"/>
      <c r="EI114" s="297"/>
      <c r="EJ114" s="298"/>
      <c r="EK114" s="298"/>
      <c r="EL114" s="298"/>
      <c r="EM114" s="298"/>
      <c r="EN114" s="298"/>
      <c r="EO114" s="295"/>
      <c r="EP114" s="296"/>
      <c r="EQ114" s="297"/>
      <c r="ER114" s="298"/>
      <c r="ES114" s="298"/>
      <c r="ET114" s="298"/>
      <c r="EU114" s="298"/>
      <c r="EV114" s="298"/>
      <c r="EW114" s="295"/>
      <c r="EX114" s="296"/>
      <c r="EY114" s="297"/>
      <c r="EZ114" s="298"/>
      <c r="FA114" s="298"/>
      <c r="FB114" s="298"/>
      <c r="FC114" s="298"/>
      <c r="FD114" s="298"/>
      <c r="FE114" s="295"/>
      <c r="FF114" s="296"/>
      <c r="FG114" s="297"/>
      <c r="FH114" s="298"/>
      <c r="FI114" s="298"/>
      <c r="FJ114" s="298"/>
      <c r="FK114" s="298"/>
      <c r="FL114" s="298"/>
      <c r="FM114" s="295"/>
      <c r="FN114" s="296"/>
      <c r="FO114" s="297"/>
      <c r="FP114" s="298"/>
      <c r="FQ114" s="298"/>
      <c r="FR114" s="298"/>
      <c r="FS114" s="298"/>
      <c r="FT114" s="298"/>
      <c r="FU114" s="295"/>
      <c r="FV114" s="296"/>
      <c r="FW114" s="297"/>
      <c r="FX114" s="298"/>
      <c r="FY114" s="298"/>
      <c r="FZ114" s="298"/>
      <c r="GA114" s="298"/>
      <c r="GB114" s="298"/>
      <c r="GC114" s="295"/>
      <c r="GD114" s="296"/>
      <c r="GE114" s="297"/>
      <c r="GF114" s="298"/>
      <c r="GG114" s="298"/>
      <c r="GH114" s="298"/>
      <c r="GI114" s="298"/>
      <c r="GJ114" s="298"/>
      <c r="GK114" s="295"/>
      <c r="GL114" s="296"/>
      <c r="GM114" s="297"/>
      <c r="GN114" s="298"/>
      <c r="GO114" s="298"/>
      <c r="GP114" s="298"/>
      <c r="GQ114" s="298"/>
      <c r="GR114" s="298"/>
      <c r="GS114" s="295"/>
      <c r="GT114" s="296"/>
      <c r="GU114" s="297"/>
      <c r="GV114" s="298"/>
      <c r="GW114" s="298"/>
      <c r="GX114" s="298"/>
      <c r="GY114" s="298"/>
      <c r="GZ114" s="298"/>
      <c r="HA114" s="295"/>
      <c r="HB114" s="296"/>
      <c r="HC114" s="297"/>
      <c r="HD114" s="298"/>
      <c r="HE114" s="298"/>
      <c r="HF114" s="298"/>
      <c r="HG114" s="298"/>
      <c r="HH114" s="298"/>
      <c r="HI114" s="295"/>
      <c r="HJ114" s="296"/>
      <c r="HK114" s="297"/>
      <c r="HL114" s="298"/>
      <c r="HM114" s="298"/>
      <c r="HN114" s="298"/>
      <c r="HO114" s="298"/>
      <c r="HP114" s="298"/>
      <c r="HQ114" s="295"/>
      <c r="HR114" s="296"/>
      <c r="HS114" s="297"/>
      <c r="HT114" s="298"/>
      <c r="HU114" s="298"/>
      <c r="HV114" s="298"/>
      <c r="HW114" s="298"/>
      <c r="HX114" s="298"/>
      <c r="HY114" s="295"/>
      <c r="HZ114" s="296"/>
      <c r="IA114" s="297"/>
      <c r="IB114" s="298"/>
      <c r="IC114" s="298"/>
      <c r="ID114" s="298"/>
      <c r="IE114" s="298"/>
      <c r="IF114" s="298"/>
      <c r="IG114" s="295"/>
      <c r="IH114" s="296"/>
      <c r="II114" s="297"/>
      <c r="IJ114" s="298"/>
      <c r="IK114" s="298"/>
      <c r="IL114" s="298"/>
      <c r="IM114" s="298"/>
      <c r="IN114" s="298"/>
      <c r="IO114" s="295"/>
      <c r="IP114" s="296"/>
      <c r="IQ114" s="297"/>
      <c r="IR114" s="298"/>
      <c r="IS114" s="298"/>
      <c r="IT114" s="298"/>
      <c r="IU114" s="298"/>
      <c r="IV114" s="298"/>
    </row>
    <row r="115" spans="1:256" ht="12.75">
      <c r="A115" s="104">
        <v>39722</v>
      </c>
      <c r="B115" s="105" t="s">
        <v>417</v>
      </c>
      <c r="C115" s="108" t="s">
        <v>418</v>
      </c>
      <c r="D115" s="302" t="s">
        <v>419</v>
      </c>
      <c r="E115" s="107">
        <v>1707255</v>
      </c>
      <c r="F115" s="107">
        <v>1</v>
      </c>
      <c r="G115" s="107">
        <v>18900</v>
      </c>
      <c r="H115" s="107">
        <v>18900</v>
      </c>
      <c r="I115" s="295"/>
      <c r="J115" s="296"/>
      <c r="K115" s="297"/>
      <c r="L115" s="298"/>
      <c r="M115" s="298"/>
      <c r="N115" s="298"/>
      <c r="O115" s="298"/>
      <c r="P115" s="298"/>
      <c r="Q115" s="295"/>
      <c r="R115" s="296"/>
      <c r="S115" s="297"/>
      <c r="T115" s="298"/>
      <c r="U115" s="298"/>
      <c r="V115" s="298"/>
      <c r="W115" s="298"/>
      <c r="X115" s="298"/>
      <c r="Y115" s="295"/>
      <c r="Z115" s="296"/>
      <c r="AA115" s="297"/>
      <c r="AB115" s="298"/>
      <c r="AC115" s="298"/>
      <c r="AD115" s="298"/>
      <c r="AE115" s="298"/>
      <c r="AF115" s="298"/>
      <c r="AG115" s="295"/>
      <c r="AH115" s="296"/>
      <c r="AI115" s="297"/>
      <c r="AJ115" s="298"/>
      <c r="AK115" s="298"/>
      <c r="AL115" s="298"/>
      <c r="AM115" s="298"/>
      <c r="AN115" s="298"/>
      <c r="AO115" s="295"/>
      <c r="AP115" s="296"/>
      <c r="AQ115" s="297"/>
      <c r="AR115" s="298"/>
      <c r="AS115" s="298"/>
      <c r="AT115" s="298"/>
      <c r="AU115" s="298"/>
      <c r="AV115" s="298"/>
      <c r="AW115" s="295"/>
      <c r="AX115" s="296"/>
      <c r="AY115" s="297"/>
      <c r="AZ115" s="298"/>
      <c r="BA115" s="298"/>
      <c r="BB115" s="298"/>
      <c r="BC115" s="298"/>
      <c r="BD115" s="298"/>
      <c r="BE115" s="295"/>
      <c r="BF115" s="296"/>
      <c r="BG115" s="297"/>
      <c r="BH115" s="298"/>
      <c r="BI115" s="298"/>
      <c r="BJ115" s="298"/>
      <c r="BK115" s="298"/>
      <c r="BL115" s="298"/>
      <c r="BM115" s="295"/>
      <c r="BN115" s="296"/>
      <c r="BO115" s="297"/>
      <c r="BP115" s="298"/>
      <c r="BQ115" s="298"/>
      <c r="BR115" s="298"/>
      <c r="BS115" s="298"/>
      <c r="BT115" s="298"/>
      <c r="BU115" s="295"/>
      <c r="BV115" s="296"/>
      <c r="BW115" s="297"/>
      <c r="BX115" s="298"/>
      <c r="BY115" s="298"/>
      <c r="BZ115" s="298"/>
      <c r="CA115" s="298"/>
      <c r="CB115" s="298"/>
      <c r="CC115" s="295"/>
      <c r="CD115" s="296"/>
      <c r="CE115" s="297"/>
      <c r="CF115" s="298"/>
      <c r="CG115" s="298"/>
      <c r="CH115" s="298"/>
      <c r="CI115" s="298"/>
      <c r="CJ115" s="298"/>
      <c r="CK115" s="295"/>
      <c r="CL115" s="296"/>
      <c r="CM115" s="297"/>
      <c r="CN115" s="298"/>
      <c r="CO115" s="298"/>
      <c r="CP115" s="298"/>
      <c r="CQ115" s="298"/>
      <c r="CR115" s="298"/>
      <c r="CS115" s="295"/>
      <c r="CT115" s="296"/>
      <c r="CU115" s="297"/>
      <c r="CV115" s="298"/>
      <c r="CW115" s="298"/>
      <c r="CX115" s="298"/>
      <c r="CY115" s="298"/>
      <c r="CZ115" s="298"/>
      <c r="DA115" s="295"/>
      <c r="DB115" s="296"/>
      <c r="DC115" s="297"/>
      <c r="DD115" s="298"/>
      <c r="DE115" s="298"/>
      <c r="DF115" s="298"/>
      <c r="DG115" s="298"/>
      <c r="DH115" s="298"/>
      <c r="DI115" s="295"/>
      <c r="DJ115" s="296"/>
      <c r="DK115" s="297"/>
      <c r="DL115" s="298"/>
      <c r="DM115" s="298"/>
      <c r="DN115" s="298"/>
      <c r="DO115" s="298"/>
      <c r="DP115" s="298"/>
      <c r="DQ115" s="295"/>
      <c r="DR115" s="296"/>
      <c r="DS115" s="297"/>
      <c r="DT115" s="298"/>
      <c r="DU115" s="298"/>
      <c r="DV115" s="298"/>
      <c r="DW115" s="298"/>
      <c r="DX115" s="298"/>
      <c r="DY115" s="295"/>
      <c r="DZ115" s="296"/>
      <c r="EA115" s="297"/>
      <c r="EB115" s="298"/>
      <c r="EC115" s="298"/>
      <c r="ED115" s="298"/>
      <c r="EE115" s="298"/>
      <c r="EF115" s="298"/>
      <c r="EG115" s="295"/>
      <c r="EH115" s="296"/>
      <c r="EI115" s="297"/>
      <c r="EJ115" s="298"/>
      <c r="EK115" s="298"/>
      <c r="EL115" s="298"/>
      <c r="EM115" s="298"/>
      <c r="EN115" s="298"/>
      <c r="EO115" s="295"/>
      <c r="EP115" s="296"/>
      <c r="EQ115" s="297"/>
      <c r="ER115" s="298"/>
      <c r="ES115" s="298"/>
      <c r="ET115" s="298"/>
      <c r="EU115" s="298"/>
      <c r="EV115" s="298"/>
      <c r="EW115" s="295"/>
      <c r="EX115" s="296"/>
      <c r="EY115" s="297"/>
      <c r="EZ115" s="298"/>
      <c r="FA115" s="298"/>
      <c r="FB115" s="298"/>
      <c r="FC115" s="298"/>
      <c r="FD115" s="298"/>
      <c r="FE115" s="295"/>
      <c r="FF115" s="296"/>
      <c r="FG115" s="297"/>
      <c r="FH115" s="298"/>
      <c r="FI115" s="298"/>
      <c r="FJ115" s="298"/>
      <c r="FK115" s="298"/>
      <c r="FL115" s="298"/>
      <c r="FM115" s="295"/>
      <c r="FN115" s="296"/>
      <c r="FO115" s="297"/>
      <c r="FP115" s="298"/>
      <c r="FQ115" s="298"/>
      <c r="FR115" s="298"/>
      <c r="FS115" s="298"/>
      <c r="FT115" s="298"/>
      <c r="FU115" s="295"/>
      <c r="FV115" s="296"/>
      <c r="FW115" s="297"/>
      <c r="FX115" s="298"/>
      <c r="FY115" s="298"/>
      <c r="FZ115" s="298"/>
      <c r="GA115" s="298"/>
      <c r="GB115" s="298"/>
      <c r="GC115" s="295"/>
      <c r="GD115" s="296"/>
      <c r="GE115" s="297"/>
      <c r="GF115" s="298"/>
      <c r="GG115" s="298"/>
      <c r="GH115" s="298"/>
      <c r="GI115" s="298"/>
      <c r="GJ115" s="298"/>
      <c r="GK115" s="295"/>
      <c r="GL115" s="296"/>
      <c r="GM115" s="297"/>
      <c r="GN115" s="298"/>
      <c r="GO115" s="298"/>
      <c r="GP115" s="298"/>
      <c r="GQ115" s="298"/>
      <c r="GR115" s="298"/>
      <c r="GS115" s="295"/>
      <c r="GT115" s="296"/>
      <c r="GU115" s="297"/>
      <c r="GV115" s="298"/>
      <c r="GW115" s="298"/>
      <c r="GX115" s="298"/>
      <c r="GY115" s="298"/>
      <c r="GZ115" s="298"/>
      <c r="HA115" s="295"/>
      <c r="HB115" s="296"/>
      <c r="HC115" s="297"/>
      <c r="HD115" s="298"/>
      <c r="HE115" s="298"/>
      <c r="HF115" s="298"/>
      <c r="HG115" s="298"/>
      <c r="HH115" s="298"/>
      <c r="HI115" s="295"/>
      <c r="HJ115" s="296"/>
      <c r="HK115" s="297"/>
      <c r="HL115" s="298"/>
      <c r="HM115" s="298"/>
      <c r="HN115" s="298"/>
      <c r="HO115" s="298"/>
      <c r="HP115" s="298"/>
      <c r="HQ115" s="295"/>
      <c r="HR115" s="296"/>
      <c r="HS115" s="297"/>
      <c r="HT115" s="298"/>
      <c r="HU115" s="298"/>
      <c r="HV115" s="298"/>
      <c r="HW115" s="298"/>
      <c r="HX115" s="298"/>
      <c r="HY115" s="295"/>
      <c r="HZ115" s="296"/>
      <c r="IA115" s="297"/>
      <c r="IB115" s="298"/>
      <c r="IC115" s="298"/>
      <c r="ID115" s="298"/>
      <c r="IE115" s="298"/>
      <c r="IF115" s="298"/>
      <c r="IG115" s="295"/>
      <c r="IH115" s="296"/>
      <c r="II115" s="297"/>
      <c r="IJ115" s="298"/>
      <c r="IK115" s="298"/>
      <c r="IL115" s="298"/>
      <c r="IM115" s="298"/>
      <c r="IN115" s="298"/>
      <c r="IO115" s="295"/>
      <c r="IP115" s="296"/>
      <c r="IQ115" s="297"/>
      <c r="IR115" s="298"/>
      <c r="IS115" s="298"/>
      <c r="IT115" s="298"/>
      <c r="IU115" s="298"/>
      <c r="IV115" s="298"/>
    </row>
    <row r="116" spans="1:256" ht="12.75">
      <c r="A116" s="104" t="s">
        <v>420</v>
      </c>
      <c r="B116" s="105" t="s">
        <v>421</v>
      </c>
      <c r="C116" s="108" t="s">
        <v>422</v>
      </c>
      <c r="D116" s="107" t="s">
        <v>662</v>
      </c>
      <c r="E116" s="107" t="s">
        <v>662</v>
      </c>
      <c r="F116" s="107">
        <v>0.3</v>
      </c>
      <c r="G116" s="107" t="s">
        <v>662</v>
      </c>
      <c r="H116" s="107" t="s">
        <v>662</v>
      </c>
      <c r="I116" s="295"/>
      <c r="J116" s="296"/>
      <c r="K116" s="297"/>
      <c r="L116" s="298"/>
      <c r="M116" s="298"/>
      <c r="N116" s="298"/>
      <c r="O116" s="298"/>
      <c r="P116" s="298"/>
      <c r="Q116" s="295"/>
      <c r="R116" s="296"/>
      <c r="S116" s="297"/>
      <c r="T116" s="298"/>
      <c r="U116" s="298"/>
      <c r="V116" s="298"/>
      <c r="W116" s="298"/>
      <c r="X116" s="298"/>
      <c r="Y116" s="295"/>
      <c r="Z116" s="296"/>
      <c r="AA116" s="297"/>
      <c r="AB116" s="298"/>
      <c r="AC116" s="298"/>
      <c r="AD116" s="298"/>
      <c r="AE116" s="298"/>
      <c r="AF116" s="298"/>
      <c r="AG116" s="295"/>
      <c r="AH116" s="296"/>
      <c r="AI116" s="297"/>
      <c r="AJ116" s="298"/>
      <c r="AK116" s="298"/>
      <c r="AL116" s="298"/>
      <c r="AM116" s="298"/>
      <c r="AN116" s="298"/>
      <c r="AO116" s="295"/>
      <c r="AP116" s="296"/>
      <c r="AQ116" s="297"/>
      <c r="AR116" s="298"/>
      <c r="AS116" s="298"/>
      <c r="AT116" s="298"/>
      <c r="AU116" s="298"/>
      <c r="AV116" s="298"/>
      <c r="AW116" s="295"/>
      <c r="AX116" s="296"/>
      <c r="AY116" s="297"/>
      <c r="AZ116" s="298"/>
      <c r="BA116" s="298"/>
      <c r="BB116" s="298"/>
      <c r="BC116" s="298"/>
      <c r="BD116" s="298"/>
      <c r="BE116" s="295"/>
      <c r="BF116" s="296"/>
      <c r="BG116" s="297"/>
      <c r="BH116" s="298"/>
      <c r="BI116" s="298"/>
      <c r="BJ116" s="298"/>
      <c r="BK116" s="298"/>
      <c r="BL116" s="298"/>
      <c r="BM116" s="295"/>
      <c r="BN116" s="296"/>
      <c r="BO116" s="297"/>
      <c r="BP116" s="298"/>
      <c r="BQ116" s="298"/>
      <c r="BR116" s="298"/>
      <c r="BS116" s="298"/>
      <c r="BT116" s="298"/>
      <c r="BU116" s="295"/>
      <c r="BV116" s="296"/>
      <c r="BW116" s="297"/>
      <c r="BX116" s="298"/>
      <c r="BY116" s="298"/>
      <c r="BZ116" s="298"/>
      <c r="CA116" s="298"/>
      <c r="CB116" s="298"/>
      <c r="CC116" s="295"/>
      <c r="CD116" s="296"/>
      <c r="CE116" s="297"/>
      <c r="CF116" s="298"/>
      <c r="CG116" s="298"/>
      <c r="CH116" s="298"/>
      <c r="CI116" s="298"/>
      <c r="CJ116" s="298"/>
      <c r="CK116" s="295"/>
      <c r="CL116" s="296"/>
      <c r="CM116" s="297"/>
      <c r="CN116" s="298"/>
      <c r="CO116" s="298"/>
      <c r="CP116" s="298"/>
      <c r="CQ116" s="298"/>
      <c r="CR116" s="298"/>
      <c r="CS116" s="295"/>
      <c r="CT116" s="296"/>
      <c r="CU116" s="297"/>
      <c r="CV116" s="298"/>
      <c r="CW116" s="298"/>
      <c r="CX116" s="298"/>
      <c r="CY116" s="298"/>
      <c r="CZ116" s="298"/>
      <c r="DA116" s="295"/>
      <c r="DB116" s="296"/>
      <c r="DC116" s="297"/>
      <c r="DD116" s="298"/>
      <c r="DE116" s="298"/>
      <c r="DF116" s="298"/>
      <c r="DG116" s="298"/>
      <c r="DH116" s="298"/>
      <c r="DI116" s="295"/>
      <c r="DJ116" s="296"/>
      <c r="DK116" s="297"/>
      <c r="DL116" s="298"/>
      <c r="DM116" s="298"/>
      <c r="DN116" s="298"/>
      <c r="DO116" s="298"/>
      <c r="DP116" s="298"/>
      <c r="DQ116" s="295"/>
      <c r="DR116" s="296"/>
      <c r="DS116" s="297"/>
      <c r="DT116" s="298"/>
      <c r="DU116" s="298"/>
      <c r="DV116" s="298"/>
      <c r="DW116" s="298"/>
      <c r="DX116" s="298"/>
      <c r="DY116" s="295"/>
      <c r="DZ116" s="296"/>
      <c r="EA116" s="297"/>
      <c r="EB116" s="298"/>
      <c r="EC116" s="298"/>
      <c r="ED116" s="298"/>
      <c r="EE116" s="298"/>
      <c r="EF116" s="298"/>
      <c r="EG116" s="295"/>
      <c r="EH116" s="296"/>
      <c r="EI116" s="297"/>
      <c r="EJ116" s="298"/>
      <c r="EK116" s="298"/>
      <c r="EL116" s="298"/>
      <c r="EM116" s="298"/>
      <c r="EN116" s="298"/>
      <c r="EO116" s="295"/>
      <c r="EP116" s="296"/>
      <c r="EQ116" s="297"/>
      <c r="ER116" s="298"/>
      <c r="ES116" s="298"/>
      <c r="ET116" s="298"/>
      <c r="EU116" s="298"/>
      <c r="EV116" s="298"/>
      <c r="EW116" s="295"/>
      <c r="EX116" s="296"/>
      <c r="EY116" s="297"/>
      <c r="EZ116" s="298"/>
      <c r="FA116" s="298"/>
      <c r="FB116" s="298"/>
      <c r="FC116" s="298"/>
      <c r="FD116" s="298"/>
      <c r="FE116" s="295"/>
      <c r="FF116" s="296"/>
      <c r="FG116" s="297"/>
      <c r="FH116" s="298"/>
      <c r="FI116" s="298"/>
      <c r="FJ116" s="298"/>
      <c r="FK116" s="298"/>
      <c r="FL116" s="298"/>
      <c r="FM116" s="295"/>
      <c r="FN116" s="296"/>
      <c r="FO116" s="297"/>
      <c r="FP116" s="298"/>
      <c r="FQ116" s="298"/>
      <c r="FR116" s="298"/>
      <c r="FS116" s="298"/>
      <c r="FT116" s="298"/>
      <c r="FU116" s="295"/>
      <c r="FV116" s="296"/>
      <c r="FW116" s="297"/>
      <c r="FX116" s="298"/>
      <c r="FY116" s="298"/>
      <c r="FZ116" s="298"/>
      <c r="GA116" s="298"/>
      <c r="GB116" s="298"/>
      <c r="GC116" s="295"/>
      <c r="GD116" s="296"/>
      <c r="GE116" s="297"/>
      <c r="GF116" s="298"/>
      <c r="GG116" s="298"/>
      <c r="GH116" s="298"/>
      <c r="GI116" s="298"/>
      <c r="GJ116" s="298"/>
      <c r="GK116" s="295"/>
      <c r="GL116" s="296"/>
      <c r="GM116" s="297"/>
      <c r="GN116" s="298"/>
      <c r="GO116" s="298"/>
      <c r="GP116" s="298"/>
      <c r="GQ116" s="298"/>
      <c r="GR116" s="298"/>
      <c r="GS116" s="295"/>
      <c r="GT116" s="296"/>
      <c r="GU116" s="297"/>
      <c r="GV116" s="298"/>
      <c r="GW116" s="298"/>
      <c r="GX116" s="298"/>
      <c r="GY116" s="298"/>
      <c r="GZ116" s="298"/>
      <c r="HA116" s="295"/>
      <c r="HB116" s="296"/>
      <c r="HC116" s="297"/>
      <c r="HD116" s="298"/>
      <c r="HE116" s="298"/>
      <c r="HF116" s="298"/>
      <c r="HG116" s="298"/>
      <c r="HH116" s="298"/>
      <c r="HI116" s="295"/>
      <c r="HJ116" s="296"/>
      <c r="HK116" s="297"/>
      <c r="HL116" s="298"/>
      <c r="HM116" s="298"/>
      <c r="HN116" s="298"/>
      <c r="HO116" s="298"/>
      <c r="HP116" s="298"/>
      <c r="HQ116" s="295"/>
      <c r="HR116" s="296"/>
      <c r="HS116" s="297"/>
      <c r="HT116" s="298"/>
      <c r="HU116" s="298"/>
      <c r="HV116" s="298"/>
      <c r="HW116" s="298"/>
      <c r="HX116" s="298"/>
      <c r="HY116" s="295"/>
      <c r="HZ116" s="296"/>
      <c r="IA116" s="297"/>
      <c r="IB116" s="298"/>
      <c r="IC116" s="298"/>
      <c r="ID116" s="298"/>
      <c r="IE116" s="298"/>
      <c r="IF116" s="298"/>
      <c r="IG116" s="295"/>
      <c r="IH116" s="296"/>
      <c r="II116" s="297"/>
      <c r="IJ116" s="298"/>
      <c r="IK116" s="298"/>
      <c r="IL116" s="298"/>
      <c r="IM116" s="298"/>
      <c r="IN116" s="298"/>
      <c r="IO116" s="295"/>
      <c r="IP116" s="296"/>
      <c r="IQ116" s="297"/>
      <c r="IR116" s="298"/>
      <c r="IS116" s="298"/>
      <c r="IT116" s="298"/>
      <c r="IU116" s="298"/>
      <c r="IV116" s="298"/>
    </row>
    <row r="117" spans="1:256" ht="12.75">
      <c r="A117" s="104" t="s">
        <v>420</v>
      </c>
      <c r="B117" s="105" t="s">
        <v>423</v>
      </c>
      <c r="C117" s="105" t="s">
        <v>424</v>
      </c>
      <c r="D117" s="107" t="s">
        <v>662</v>
      </c>
      <c r="E117" s="107" t="s">
        <v>662</v>
      </c>
      <c r="F117" s="107">
        <v>4</v>
      </c>
      <c r="G117" s="107" t="s">
        <v>662</v>
      </c>
      <c r="H117" s="107" t="s">
        <v>662</v>
      </c>
      <c r="I117" s="295"/>
      <c r="J117" s="296"/>
      <c r="K117" s="297"/>
      <c r="L117" s="298"/>
      <c r="M117" s="298"/>
      <c r="N117" s="298"/>
      <c r="O117" s="298"/>
      <c r="P117" s="298"/>
      <c r="Q117" s="295"/>
      <c r="R117" s="296"/>
      <c r="S117" s="297"/>
      <c r="T117" s="298"/>
      <c r="U117" s="298"/>
      <c r="V117" s="298"/>
      <c r="W117" s="298"/>
      <c r="X117" s="298"/>
      <c r="Y117" s="295"/>
      <c r="Z117" s="296"/>
      <c r="AA117" s="297"/>
      <c r="AB117" s="298"/>
      <c r="AC117" s="298"/>
      <c r="AD117" s="298"/>
      <c r="AE117" s="298"/>
      <c r="AF117" s="298"/>
      <c r="AG117" s="295"/>
      <c r="AH117" s="296"/>
      <c r="AI117" s="297"/>
      <c r="AJ117" s="298"/>
      <c r="AK117" s="298"/>
      <c r="AL117" s="298"/>
      <c r="AM117" s="298"/>
      <c r="AN117" s="298"/>
      <c r="AO117" s="295"/>
      <c r="AP117" s="296"/>
      <c r="AQ117" s="297"/>
      <c r="AR117" s="298"/>
      <c r="AS117" s="298"/>
      <c r="AT117" s="298"/>
      <c r="AU117" s="298"/>
      <c r="AV117" s="298"/>
      <c r="AW117" s="295"/>
      <c r="AX117" s="296"/>
      <c r="AY117" s="297"/>
      <c r="AZ117" s="298"/>
      <c r="BA117" s="298"/>
      <c r="BB117" s="298"/>
      <c r="BC117" s="298"/>
      <c r="BD117" s="298"/>
      <c r="BE117" s="295"/>
      <c r="BF117" s="296"/>
      <c r="BG117" s="297"/>
      <c r="BH117" s="298"/>
      <c r="BI117" s="298"/>
      <c r="BJ117" s="298"/>
      <c r="BK117" s="298"/>
      <c r="BL117" s="298"/>
      <c r="BM117" s="295"/>
      <c r="BN117" s="296"/>
      <c r="BO117" s="297"/>
      <c r="BP117" s="298"/>
      <c r="BQ117" s="298"/>
      <c r="BR117" s="298"/>
      <c r="BS117" s="298"/>
      <c r="BT117" s="298"/>
      <c r="BU117" s="295"/>
      <c r="BV117" s="296"/>
      <c r="BW117" s="297"/>
      <c r="BX117" s="298"/>
      <c r="BY117" s="298"/>
      <c r="BZ117" s="298"/>
      <c r="CA117" s="298"/>
      <c r="CB117" s="298"/>
      <c r="CC117" s="295"/>
      <c r="CD117" s="296"/>
      <c r="CE117" s="297"/>
      <c r="CF117" s="298"/>
      <c r="CG117" s="298"/>
      <c r="CH117" s="298"/>
      <c r="CI117" s="298"/>
      <c r="CJ117" s="298"/>
      <c r="CK117" s="295"/>
      <c r="CL117" s="296"/>
      <c r="CM117" s="297"/>
      <c r="CN117" s="298"/>
      <c r="CO117" s="298"/>
      <c r="CP117" s="298"/>
      <c r="CQ117" s="298"/>
      <c r="CR117" s="298"/>
      <c r="CS117" s="295"/>
      <c r="CT117" s="296"/>
      <c r="CU117" s="297"/>
      <c r="CV117" s="298"/>
      <c r="CW117" s="298"/>
      <c r="CX117" s="298"/>
      <c r="CY117" s="298"/>
      <c r="CZ117" s="298"/>
      <c r="DA117" s="295"/>
      <c r="DB117" s="296"/>
      <c r="DC117" s="297"/>
      <c r="DD117" s="298"/>
      <c r="DE117" s="298"/>
      <c r="DF117" s="298"/>
      <c r="DG117" s="298"/>
      <c r="DH117" s="298"/>
      <c r="DI117" s="295"/>
      <c r="DJ117" s="296"/>
      <c r="DK117" s="297"/>
      <c r="DL117" s="298"/>
      <c r="DM117" s="298"/>
      <c r="DN117" s="298"/>
      <c r="DO117" s="298"/>
      <c r="DP117" s="298"/>
      <c r="DQ117" s="295"/>
      <c r="DR117" s="296"/>
      <c r="DS117" s="297"/>
      <c r="DT117" s="298"/>
      <c r="DU117" s="298"/>
      <c r="DV117" s="298"/>
      <c r="DW117" s="298"/>
      <c r="DX117" s="298"/>
      <c r="DY117" s="295"/>
      <c r="DZ117" s="296"/>
      <c r="EA117" s="297"/>
      <c r="EB117" s="298"/>
      <c r="EC117" s="298"/>
      <c r="ED117" s="298"/>
      <c r="EE117" s="298"/>
      <c r="EF117" s="298"/>
      <c r="EG117" s="295"/>
      <c r="EH117" s="296"/>
      <c r="EI117" s="297"/>
      <c r="EJ117" s="298"/>
      <c r="EK117" s="298"/>
      <c r="EL117" s="298"/>
      <c r="EM117" s="298"/>
      <c r="EN117" s="298"/>
      <c r="EO117" s="295"/>
      <c r="EP117" s="296"/>
      <c r="EQ117" s="297"/>
      <c r="ER117" s="298"/>
      <c r="ES117" s="298"/>
      <c r="ET117" s="298"/>
      <c r="EU117" s="298"/>
      <c r="EV117" s="298"/>
      <c r="EW117" s="295"/>
      <c r="EX117" s="296"/>
      <c r="EY117" s="297"/>
      <c r="EZ117" s="298"/>
      <c r="FA117" s="298"/>
      <c r="FB117" s="298"/>
      <c r="FC117" s="298"/>
      <c r="FD117" s="298"/>
      <c r="FE117" s="295"/>
      <c r="FF117" s="296"/>
      <c r="FG117" s="297"/>
      <c r="FH117" s="298"/>
      <c r="FI117" s="298"/>
      <c r="FJ117" s="298"/>
      <c r="FK117" s="298"/>
      <c r="FL117" s="298"/>
      <c r="FM117" s="295"/>
      <c r="FN117" s="296"/>
      <c r="FO117" s="297"/>
      <c r="FP117" s="298"/>
      <c r="FQ117" s="298"/>
      <c r="FR117" s="298"/>
      <c r="FS117" s="298"/>
      <c r="FT117" s="298"/>
      <c r="FU117" s="295"/>
      <c r="FV117" s="296"/>
      <c r="FW117" s="297"/>
      <c r="FX117" s="298"/>
      <c r="FY117" s="298"/>
      <c r="FZ117" s="298"/>
      <c r="GA117" s="298"/>
      <c r="GB117" s="298"/>
      <c r="GC117" s="295"/>
      <c r="GD117" s="296"/>
      <c r="GE117" s="297"/>
      <c r="GF117" s="298"/>
      <c r="GG117" s="298"/>
      <c r="GH117" s="298"/>
      <c r="GI117" s="298"/>
      <c r="GJ117" s="298"/>
      <c r="GK117" s="295"/>
      <c r="GL117" s="296"/>
      <c r="GM117" s="297"/>
      <c r="GN117" s="298"/>
      <c r="GO117" s="298"/>
      <c r="GP117" s="298"/>
      <c r="GQ117" s="298"/>
      <c r="GR117" s="298"/>
      <c r="GS117" s="295"/>
      <c r="GT117" s="296"/>
      <c r="GU117" s="297"/>
      <c r="GV117" s="298"/>
      <c r="GW117" s="298"/>
      <c r="GX117" s="298"/>
      <c r="GY117" s="298"/>
      <c r="GZ117" s="298"/>
      <c r="HA117" s="295"/>
      <c r="HB117" s="296"/>
      <c r="HC117" s="297"/>
      <c r="HD117" s="298"/>
      <c r="HE117" s="298"/>
      <c r="HF117" s="298"/>
      <c r="HG117" s="298"/>
      <c r="HH117" s="298"/>
      <c r="HI117" s="295"/>
      <c r="HJ117" s="296"/>
      <c r="HK117" s="297"/>
      <c r="HL117" s="298"/>
      <c r="HM117" s="298"/>
      <c r="HN117" s="298"/>
      <c r="HO117" s="298"/>
      <c r="HP117" s="298"/>
      <c r="HQ117" s="295"/>
      <c r="HR117" s="296"/>
      <c r="HS117" s="297"/>
      <c r="HT117" s="298"/>
      <c r="HU117" s="298"/>
      <c r="HV117" s="298"/>
      <c r="HW117" s="298"/>
      <c r="HX117" s="298"/>
      <c r="HY117" s="295"/>
      <c r="HZ117" s="296"/>
      <c r="IA117" s="297"/>
      <c r="IB117" s="298"/>
      <c r="IC117" s="298"/>
      <c r="ID117" s="298"/>
      <c r="IE117" s="298"/>
      <c r="IF117" s="298"/>
      <c r="IG117" s="295"/>
      <c r="IH117" s="296"/>
      <c r="II117" s="297"/>
      <c r="IJ117" s="298"/>
      <c r="IK117" s="298"/>
      <c r="IL117" s="298"/>
      <c r="IM117" s="298"/>
      <c r="IN117" s="298"/>
      <c r="IO117" s="295"/>
      <c r="IP117" s="296"/>
      <c r="IQ117" s="297"/>
      <c r="IR117" s="298"/>
      <c r="IS117" s="298"/>
      <c r="IT117" s="298"/>
      <c r="IU117" s="298"/>
      <c r="IV117" s="298"/>
    </row>
    <row r="118" spans="1:256" ht="12.75">
      <c r="A118" s="104">
        <v>39720</v>
      </c>
      <c r="B118" s="300" t="s">
        <v>425</v>
      </c>
      <c r="C118" s="105" t="s">
        <v>426</v>
      </c>
      <c r="D118" s="112">
        <v>679000</v>
      </c>
      <c r="E118" s="112">
        <v>2001000</v>
      </c>
      <c r="F118" s="107">
        <v>1</v>
      </c>
      <c r="G118" s="107">
        <v>76700</v>
      </c>
      <c r="H118" s="107">
        <v>76700</v>
      </c>
      <c r="I118" s="295"/>
      <c r="J118" s="296"/>
      <c r="K118" s="297"/>
      <c r="L118" s="298"/>
      <c r="M118" s="298"/>
      <c r="N118" s="298"/>
      <c r="O118" s="298"/>
      <c r="P118" s="298"/>
      <c r="Q118" s="295"/>
      <c r="R118" s="296"/>
      <c r="S118" s="297"/>
      <c r="T118" s="298"/>
      <c r="U118" s="298"/>
      <c r="V118" s="298"/>
      <c r="W118" s="298"/>
      <c r="X118" s="298"/>
      <c r="Y118" s="295"/>
      <c r="Z118" s="296"/>
      <c r="AA118" s="297"/>
      <c r="AB118" s="298"/>
      <c r="AC118" s="298"/>
      <c r="AD118" s="298"/>
      <c r="AE118" s="298"/>
      <c r="AF118" s="298"/>
      <c r="AG118" s="295"/>
      <c r="AH118" s="296"/>
      <c r="AI118" s="297"/>
      <c r="AJ118" s="298"/>
      <c r="AK118" s="298"/>
      <c r="AL118" s="298"/>
      <c r="AM118" s="298"/>
      <c r="AN118" s="298"/>
      <c r="AO118" s="295"/>
      <c r="AP118" s="296"/>
      <c r="AQ118" s="297"/>
      <c r="AR118" s="298"/>
      <c r="AS118" s="298"/>
      <c r="AT118" s="298"/>
      <c r="AU118" s="298"/>
      <c r="AV118" s="298"/>
      <c r="AW118" s="295"/>
      <c r="AX118" s="296"/>
      <c r="AY118" s="297"/>
      <c r="AZ118" s="298"/>
      <c r="BA118" s="298"/>
      <c r="BB118" s="298"/>
      <c r="BC118" s="298"/>
      <c r="BD118" s="298"/>
      <c r="BE118" s="295"/>
      <c r="BF118" s="296"/>
      <c r="BG118" s="297"/>
      <c r="BH118" s="298"/>
      <c r="BI118" s="298"/>
      <c r="BJ118" s="298"/>
      <c r="BK118" s="298"/>
      <c r="BL118" s="298"/>
      <c r="BM118" s="295"/>
      <c r="BN118" s="296"/>
      <c r="BO118" s="297"/>
      <c r="BP118" s="298"/>
      <c r="BQ118" s="298"/>
      <c r="BR118" s="298"/>
      <c r="BS118" s="298"/>
      <c r="BT118" s="298"/>
      <c r="BU118" s="295"/>
      <c r="BV118" s="296"/>
      <c r="BW118" s="297"/>
      <c r="BX118" s="298"/>
      <c r="BY118" s="298"/>
      <c r="BZ118" s="298"/>
      <c r="CA118" s="298"/>
      <c r="CB118" s="298"/>
      <c r="CC118" s="295"/>
      <c r="CD118" s="296"/>
      <c r="CE118" s="297"/>
      <c r="CF118" s="298"/>
      <c r="CG118" s="298"/>
      <c r="CH118" s="298"/>
      <c r="CI118" s="298"/>
      <c r="CJ118" s="298"/>
      <c r="CK118" s="295"/>
      <c r="CL118" s="296"/>
      <c r="CM118" s="297"/>
      <c r="CN118" s="298"/>
      <c r="CO118" s="298"/>
      <c r="CP118" s="298"/>
      <c r="CQ118" s="298"/>
      <c r="CR118" s="298"/>
      <c r="CS118" s="295"/>
      <c r="CT118" s="296"/>
      <c r="CU118" s="297"/>
      <c r="CV118" s="298"/>
      <c r="CW118" s="298"/>
      <c r="CX118" s="298"/>
      <c r="CY118" s="298"/>
      <c r="CZ118" s="298"/>
      <c r="DA118" s="295"/>
      <c r="DB118" s="296"/>
      <c r="DC118" s="297"/>
      <c r="DD118" s="298"/>
      <c r="DE118" s="298"/>
      <c r="DF118" s="298"/>
      <c r="DG118" s="298"/>
      <c r="DH118" s="298"/>
      <c r="DI118" s="295"/>
      <c r="DJ118" s="296"/>
      <c r="DK118" s="297"/>
      <c r="DL118" s="298"/>
      <c r="DM118" s="298"/>
      <c r="DN118" s="298"/>
      <c r="DO118" s="298"/>
      <c r="DP118" s="298"/>
      <c r="DQ118" s="295"/>
      <c r="DR118" s="296"/>
      <c r="DS118" s="297"/>
      <c r="DT118" s="298"/>
      <c r="DU118" s="298"/>
      <c r="DV118" s="298"/>
      <c r="DW118" s="298"/>
      <c r="DX118" s="298"/>
      <c r="DY118" s="295"/>
      <c r="DZ118" s="296"/>
      <c r="EA118" s="297"/>
      <c r="EB118" s="298"/>
      <c r="EC118" s="298"/>
      <c r="ED118" s="298"/>
      <c r="EE118" s="298"/>
      <c r="EF118" s="298"/>
      <c r="EG118" s="295"/>
      <c r="EH118" s="296"/>
      <c r="EI118" s="297"/>
      <c r="EJ118" s="298"/>
      <c r="EK118" s="298"/>
      <c r="EL118" s="298"/>
      <c r="EM118" s="298"/>
      <c r="EN118" s="298"/>
      <c r="EO118" s="295"/>
      <c r="EP118" s="296"/>
      <c r="EQ118" s="297"/>
      <c r="ER118" s="298"/>
      <c r="ES118" s="298"/>
      <c r="ET118" s="298"/>
      <c r="EU118" s="298"/>
      <c r="EV118" s="298"/>
      <c r="EW118" s="295"/>
      <c r="EX118" s="296"/>
      <c r="EY118" s="297"/>
      <c r="EZ118" s="298"/>
      <c r="FA118" s="298"/>
      <c r="FB118" s="298"/>
      <c r="FC118" s="298"/>
      <c r="FD118" s="298"/>
      <c r="FE118" s="295"/>
      <c r="FF118" s="296"/>
      <c r="FG118" s="297"/>
      <c r="FH118" s="298"/>
      <c r="FI118" s="298"/>
      <c r="FJ118" s="298"/>
      <c r="FK118" s="298"/>
      <c r="FL118" s="298"/>
      <c r="FM118" s="295"/>
      <c r="FN118" s="296"/>
      <c r="FO118" s="297"/>
      <c r="FP118" s="298"/>
      <c r="FQ118" s="298"/>
      <c r="FR118" s="298"/>
      <c r="FS118" s="298"/>
      <c r="FT118" s="298"/>
      <c r="FU118" s="295"/>
      <c r="FV118" s="296"/>
      <c r="FW118" s="297"/>
      <c r="FX118" s="298"/>
      <c r="FY118" s="298"/>
      <c r="FZ118" s="298"/>
      <c r="GA118" s="298"/>
      <c r="GB118" s="298"/>
      <c r="GC118" s="295"/>
      <c r="GD118" s="296"/>
      <c r="GE118" s="297"/>
      <c r="GF118" s="298"/>
      <c r="GG118" s="298"/>
      <c r="GH118" s="298"/>
      <c r="GI118" s="298"/>
      <c r="GJ118" s="298"/>
      <c r="GK118" s="295"/>
      <c r="GL118" s="296"/>
      <c r="GM118" s="297"/>
      <c r="GN118" s="298"/>
      <c r="GO118" s="298"/>
      <c r="GP118" s="298"/>
      <c r="GQ118" s="298"/>
      <c r="GR118" s="298"/>
      <c r="GS118" s="295"/>
      <c r="GT118" s="296"/>
      <c r="GU118" s="297"/>
      <c r="GV118" s="298"/>
      <c r="GW118" s="298"/>
      <c r="GX118" s="298"/>
      <c r="GY118" s="298"/>
      <c r="GZ118" s="298"/>
      <c r="HA118" s="295"/>
      <c r="HB118" s="296"/>
      <c r="HC118" s="297"/>
      <c r="HD118" s="298"/>
      <c r="HE118" s="298"/>
      <c r="HF118" s="298"/>
      <c r="HG118" s="298"/>
      <c r="HH118" s="298"/>
      <c r="HI118" s="295"/>
      <c r="HJ118" s="296"/>
      <c r="HK118" s="297"/>
      <c r="HL118" s="298"/>
      <c r="HM118" s="298"/>
      <c r="HN118" s="298"/>
      <c r="HO118" s="298"/>
      <c r="HP118" s="298"/>
      <c r="HQ118" s="295"/>
      <c r="HR118" s="296"/>
      <c r="HS118" s="297"/>
      <c r="HT118" s="298"/>
      <c r="HU118" s="298"/>
      <c r="HV118" s="298"/>
      <c r="HW118" s="298"/>
      <c r="HX118" s="298"/>
      <c r="HY118" s="295"/>
      <c r="HZ118" s="296"/>
      <c r="IA118" s="297"/>
      <c r="IB118" s="298"/>
      <c r="IC118" s="298"/>
      <c r="ID118" s="298"/>
      <c r="IE118" s="298"/>
      <c r="IF118" s="298"/>
      <c r="IG118" s="295"/>
      <c r="IH118" s="296"/>
      <c r="II118" s="297"/>
      <c r="IJ118" s="298"/>
      <c r="IK118" s="298"/>
      <c r="IL118" s="298"/>
      <c r="IM118" s="298"/>
      <c r="IN118" s="298"/>
      <c r="IO118" s="295"/>
      <c r="IP118" s="296"/>
      <c r="IQ118" s="297"/>
      <c r="IR118" s="298"/>
      <c r="IS118" s="298"/>
      <c r="IT118" s="298"/>
      <c r="IU118" s="298"/>
      <c r="IV118" s="298"/>
    </row>
    <row r="119" spans="1:256" ht="12.75">
      <c r="A119" s="104">
        <v>39751</v>
      </c>
      <c r="B119" s="108" t="s">
        <v>427</v>
      </c>
      <c r="C119" s="303" t="s">
        <v>428</v>
      </c>
      <c r="D119" s="107" t="s">
        <v>662</v>
      </c>
      <c r="E119" s="107" t="s">
        <v>662</v>
      </c>
      <c r="F119" s="107">
        <v>1</v>
      </c>
      <c r="G119" s="107" t="s">
        <v>662</v>
      </c>
      <c r="H119" s="107" t="s">
        <v>662</v>
      </c>
      <c r="I119" s="295"/>
      <c r="J119" s="296"/>
      <c r="K119" s="297"/>
      <c r="L119" s="298"/>
      <c r="M119" s="298"/>
      <c r="N119" s="298"/>
      <c r="O119" s="298"/>
      <c r="P119" s="298"/>
      <c r="Q119" s="295"/>
      <c r="R119" s="296"/>
      <c r="S119" s="297"/>
      <c r="T119" s="298"/>
      <c r="U119" s="298"/>
      <c r="V119" s="298"/>
      <c r="W119" s="298"/>
      <c r="X119" s="298"/>
      <c r="Y119" s="295"/>
      <c r="Z119" s="296"/>
      <c r="AA119" s="297"/>
      <c r="AB119" s="298"/>
      <c r="AC119" s="298"/>
      <c r="AD119" s="298"/>
      <c r="AE119" s="298"/>
      <c r="AF119" s="298"/>
      <c r="AG119" s="295"/>
      <c r="AH119" s="296"/>
      <c r="AI119" s="297"/>
      <c r="AJ119" s="298"/>
      <c r="AK119" s="298"/>
      <c r="AL119" s="298"/>
      <c r="AM119" s="298"/>
      <c r="AN119" s="298"/>
      <c r="AO119" s="295"/>
      <c r="AP119" s="296"/>
      <c r="AQ119" s="297"/>
      <c r="AR119" s="298"/>
      <c r="AS119" s="298"/>
      <c r="AT119" s="298"/>
      <c r="AU119" s="298"/>
      <c r="AV119" s="298"/>
      <c r="AW119" s="295"/>
      <c r="AX119" s="296"/>
      <c r="AY119" s="297"/>
      <c r="AZ119" s="298"/>
      <c r="BA119" s="298"/>
      <c r="BB119" s="298"/>
      <c r="BC119" s="298"/>
      <c r="BD119" s="298"/>
      <c r="BE119" s="295"/>
      <c r="BF119" s="296"/>
      <c r="BG119" s="297"/>
      <c r="BH119" s="298"/>
      <c r="BI119" s="298"/>
      <c r="BJ119" s="298"/>
      <c r="BK119" s="298"/>
      <c r="BL119" s="298"/>
      <c r="BM119" s="295"/>
      <c r="BN119" s="296"/>
      <c r="BO119" s="297"/>
      <c r="BP119" s="298"/>
      <c r="BQ119" s="298"/>
      <c r="BR119" s="298"/>
      <c r="BS119" s="298"/>
      <c r="BT119" s="298"/>
      <c r="BU119" s="295"/>
      <c r="BV119" s="296"/>
      <c r="BW119" s="297"/>
      <c r="BX119" s="298"/>
      <c r="BY119" s="298"/>
      <c r="BZ119" s="298"/>
      <c r="CA119" s="298"/>
      <c r="CB119" s="298"/>
      <c r="CC119" s="295"/>
      <c r="CD119" s="296"/>
      <c r="CE119" s="297"/>
      <c r="CF119" s="298"/>
      <c r="CG119" s="298"/>
      <c r="CH119" s="298"/>
      <c r="CI119" s="298"/>
      <c r="CJ119" s="298"/>
      <c r="CK119" s="295"/>
      <c r="CL119" s="296"/>
      <c r="CM119" s="297"/>
      <c r="CN119" s="298"/>
      <c r="CO119" s="298"/>
      <c r="CP119" s="298"/>
      <c r="CQ119" s="298"/>
      <c r="CR119" s="298"/>
      <c r="CS119" s="295"/>
      <c r="CT119" s="296"/>
      <c r="CU119" s="297"/>
      <c r="CV119" s="298"/>
      <c r="CW119" s="298"/>
      <c r="CX119" s="298"/>
      <c r="CY119" s="298"/>
      <c r="CZ119" s="298"/>
      <c r="DA119" s="295"/>
      <c r="DB119" s="296"/>
      <c r="DC119" s="297"/>
      <c r="DD119" s="298"/>
      <c r="DE119" s="298"/>
      <c r="DF119" s="298"/>
      <c r="DG119" s="298"/>
      <c r="DH119" s="298"/>
      <c r="DI119" s="295"/>
      <c r="DJ119" s="296"/>
      <c r="DK119" s="297"/>
      <c r="DL119" s="298"/>
      <c r="DM119" s="298"/>
      <c r="DN119" s="298"/>
      <c r="DO119" s="298"/>
      <c r="DP119" s="298"/>
      <c r="DQ119" s="295"/>
      <c r="DR119" s="296"/>
      <c r="DS119" s="297"/>
      <c r="DT119" s="298"/>
      <c r="DU119" s="298"/>
      <c r="DV119" s="298"/>
      <c r="DW119" s="298"/>
      <c r="DX119" s="298"/>
      <c r="DY119" s="295"/>
      <c r="DZ119" s="296"/>
      <c r="EA119" s="297"/>
      <c r="EB119" s="298"/>
      <c r="EC119" s="298"/>
      <c r="ED119" s="298"/>
      <c r="EE119" s="298"/>
      <c r="EF119" s="298"/>
      <c r="EG119" s="295"/>
      <c r="EH119" s="296"/>
      <c r="EI119" s="297"/>
      <c r="EJ119" s="298"/>
      <c r="EK119" s="298"/>
      <c r="EL119" s="298"/>
      <c r="EM119" s="298"/>
      <c r="EN119" s="298"/>
      <c r="EO119" s="295"/>
      <c r="EP119" s="296"/>
      <c r="EQ119" s="297"/>
      <c r="ER119" s="298"/>
      <c r="ES119" s="298"/>
      <c r="ET119" s="298"/>
      <c r="EU119" s="298"/>
      <c r="EV119" s="298"/>
      <c r="EW119" s="295"/>
      <c r="EX119" s="296"/>
      <c r="EY119" s="297"/>
      <c r="EZ119" s="298"/>
      <c r="FA119" s="298"/>
      <c r="FB119" s="298"/>
      <c r="FC119" s="298"/>
      <c r="FD119" s="298"/>
      <c r="FE119" s="295"/>
      <c r="FF119" s="296"/>
      <c r="FG119" s="297"/>
      <c r="FH119" s="298"/>
      <c r="FI119" s="298"/>
      <c r="FJ119" s="298"/>
      <c r="FK119" s="298"/>
      <c r="FL119" s="298"/>
      <c r="FM119" s="295"/>
      <c r="FN119" s="296"/>
      <c r="FO119" s="297"/>
      <c r="FP119" s="298"/>
      <c r="FQ119" s="298"/>
      <c r="FR119" s="298"/>
      <c r="FS119" s="298"/>
      <c r="FT119" s="298"/>
      <c r="FU119" s="295"/>
      <c r="FV119" s="296"/>
      <c r="FW119" s="297"/>
      <c r="FX119" s="298"/>
      <c r="FY119" s="298"/>
      <c r="FZ119" s="298"/>
      <c r="GA119" s="298"/>
      <c r="GB119" s="298"/>
      <c r="GC119" s="295"/>
      <c r="GD119" s="296"/>
      <c r="GE119" s="297"/>
      <c r="GF119" s="298"/>
      <c r="GG119" s="298"/>
      <c r="GH119" s="298"/>
      <c r="GI119" s="298"/>
      <c r="GJ119" s="298"/>
      <c r="GK119" s="295"/>
      <c r="GL119" s="296"/>
      <c r="GM119" s="297"/>
      <c r="GN119" s="298"/>
      <c r="GO119" s="298"/>
      <c r="GP119" s="298"/>
      <c r="GQ119" s="298"/>
      <c r="GR119" s="298"/>
      <c r="GS119" s="295"/>
      <c r="GT119" s="296"/>
      <c r="GU119" s="297"/>
      <c r="GV119" s="298"/>
      <c r="GW119" s="298"/>
      <c r="GX119" s="298"/>
      <c r="GY119" s="298"/>
      <c r="GZ119" s="298"/>
      <c r="HA119" s="295"/>
      <c r="HB119" s="296"/>
      <c r="HC119" s="297"/>
      <c r="HD119" s="298"/>
      <c r="HE119" s="298"/>
      <c r="HF119" s="298"/>
      <c r="HG119" s="298"/>
      <c r="HH119" s="298"/>
      <c r="HI119" s="295"/>
      <c r="HJ119" s="296"/>
      <c r="HK119" s="297"/>
      <c r="HL119" s="298"/>
      <c r="HM119" s="298"/>
      <c r="HN119" s="298"/>
      <c r="HO119" s="298"/>
      <c r="HP119" s="298"/>
      <c r="HQ119" s="295"/>
      <c r="HR119" s="296"/>
      <c r="HS119" s="297"/>
      <c r="HT119" s="298"/>
      <c r="HU119" s="298"/>
      <c r="HV119" s="298"/>
      <c r="HW119" s="298"/>
      <c r="HX119" s="298"/>
      <c r="HY119" s="295"/>
      <c r="HZ119" s="296"/>
      <c r="IA119" s="297"/>
      <c r="IB119" s="298"/>
      <c r="IC119" s="298"/>
      <c r="ID119" s="298"/>
      <c r="IE119" s="298"/>
      <c r="IF119" s="298"/>
      <c r="IG119" s="295"/>
      <c r="IH119" s="296"/>
      <c r="II119" s="297"/>
      <c r="IJ119" s="298"/>
      <c r="IK119" s="298"/>
      <c r="IL119" s="298"/>
      <c r="IM119" s="298"/>
      <c r="IN119" s="298"/>
      <c r="IO119" s="295"/>
      <c r="IP119" s="296"/>
      <c r="IQ119" s="297"/>
      <c r="IR119" s="298"/>
      <c r="IS119" s="298"/>
      <c r="IT119" s="298"/>
      <c r="IU119" s="298"/>
      <c r="IV119" s="298"/>
    </row>
    <row r="120" spans="1:256" ht="12.75">
      <c r="A120" s="104">
        <v>39751</v>
      </c>
      <c r="B120" s="105" t="s">
        <v>429</v>
      </c>
      <c r="C120" s="108" t="s">
        <v>430</v>
      </c>
      <c r="D120" s="112">
        <v>419223</v>
      </c>
      <c r="E120" s="107" t="s">
        <v>431</v>
      </c>
      <c r="F120" s="107">
        <v>2</v>
      </c>
      <c r="G120" s="301">
        <v>23800</v>
      </c>
      <c r="H120" s="107">
        <v>47600</v>
      </c>
      <c r="I120" s="295"/>
      <c r="J120" s="296"/>
      <c r="K120" s="297"/>
      <c r="L120" s="298"/>
      <c r="M120" s="298"/>
      <c r="N120" s="298"/>
      <c r="O120" s="298"/>
      <c r="P120" s="298"/>
      <c r="Q120" s="295"/>
      <c r="R120" s="296"/>
      <c r="S120" s="297"/>
      <c r="T120" s="298"/>
      <c r="U120" s="298"/>
      <c r="V120" s="298"/>
      <c r="W120" s="298"/>
      <c r="X120" s="298"/>
      <c r="Y120" s="295"/>
      <c r="Z120" s="296"/>
      <c r="AA120" s="297"/>
      <c r="AB120" s="298"/>
      <c r="AC120" s="298"/>
      <c r="AD120" s="298"/>
      <c r="AE120" s="298"/>
      <c r="AF120" s="298"/>
      <c r="AG120" s="295"/>
      <c r="AH120" s="296"/>
      <c r="AI120" s="297"/>
      <c r="AJ120" s="298"/>
      <c r="AK120" s="298"/>
      <c r="AL120" s="298"/>
      <c r="AM120" s="298"/>
      <c r="AN120" s="298"/>
      <c r="AO120" s="295"/>
      <c r="AP120" s="296"/>
      <c r="AQ120" s="297"/>
      <c r="AR120" s="298"/>
      <c r="AS120" s="298"/>
      <c r="AT120" s="298"/>
      <c r="AU120" s="298"/>
      <c r="AV120" s="298"/>
      <c r="AW120" s="295"/>
      <c r="AX120" s="296"/>
      <c r="AY120" s="297"/>
      <c r="AZ120" s="298"/>
      <c r="BA120" s="298"/>
      <c r="BB120" s="298"/>
      <c r="BC120" s="298"/>
      <c r="BD120" s="298"/>
      <c r="BE120" s="295"/>
      <c r="BF120" s="296"/>
      <c r="BG120" s="297"/>
      <c r="BH120" s="298"/>
      <c r="BI120" s="298"/>
      <c r="BJ120" s="298"/>
      <c r="BK120" s="298"/>
      <c r="BL120" s="298"/>
      <c r="BM120" s="295"/>
      <c r="BN120" s="296"/>
      <c r="BO120" s="297"/>
      <c r="BP120" s="298"/>
      <c r="BQ120" s="298"/>
      <c r="BR120" s="298"/>
      <c r="BS120" s="298"/>
      <c r="BT120" s="298"/>
      <c r="BU120" s="295"/>
      <c r="BV120" s="296"/>
      <c r="BW120" s="297"/>
      <c r="BX120" s="298"/>
      <c r="BY120" s="298"/>
      <c r="BZ120" s="298"/>
      <c r="CA120" s="298"/>
      <c r="CB120" s="298"/>
      <c r="CC120" s="295"/>
      <c r="CD120" s="296"/>
      <c r="CE120" s="297"/>
      <c r="CF120" s="298"/>
      <c r="CG120" s="298"/>
      <c r="CH120" s="298"/>
      <c r="CI120" s="298"/>
      <c r="CJ120" s="298"/>
      <c r="CK120" s="295"/>
      <c r="CL120" s="296"/>
      <c r="CM120" s="297"/>
      <c r="CN120" s="298"/>
      <c r="CO120" s="298"/>
      <c r="CP120" s="298"/>
      <c r="CQ120" s="298"/>
      <c r="CR120" s="298"/>
      <c r="CS120" s="295"/>
      <c r="CT120" s="296"/>
      <c r="CU120" s="297"/>
      <c r="CV120" s="298"/>
      <c r="CW120" s="298"/>
      <c r="CX120" s="298"/>
      <c r="CY120" s="298"/>
      <c r="CZ120" s="298"/>
      <c r="DA120" s="295"/>
      <c r="DB120" s="296"/>
      <c r="DC120" s="297"/>
      <c r="DD120" s="298"/>
      <c r="DE120" s="298"/>
      <c r="DF120" s="298"/>
      <c r="DG120" s="298"/>
      <c r="DH120" s="298"/>
      <c r="DI120" s="295"/>
      <c r="DJ120" s="296"/>
      <c r="DK120" s="297"/>
      <c r="DL120" s="298"/>
      <c r="DM120" s="298"/>
      <c r="DN120" s="298"/>
      <c r="DO120" s="298"/>
      <c r="DP120" s="298"/>
      <c r="DQ120" s="295"/>
      <c r="DR120" s="296"/>
      <c r="DS120" s="297"/>
      <c r="DT120" s="298"/>
      <c r="DU120" s="298"/>
      <c r="DV120" s="298"/>
      <c r="DW120" s="298"/>
      <c r="DX120" s="298"/>
      <c r="DY120" s="295"/>
      <c r="DZ120" s="296"/>
      <c r="EA120" s="297"/>
      <c r="EB120" s="298"/>
      <c r="EC120" s="298"/>
      <c r="ED120" s="298"/>
      <c r="EE120" s="298"/>
      <c r="EF120" s="298"/>
      <c r="EG120" s="295"/>
      <c r="EH120" s="296"/>
      <c r="EI120" s="297"/>
      <c r="EJ120" s="298"/>
      <c r="EK120" s="298"/>
      <c r="EL120" s="298"/>
      <c r="EM120" s="298"/>
      <c r="EN120" s="298"/>
      <c r="EO120" s="295"/>
      <c r="EP120" s="296"/>
      <c r="EQ120" s="297"/>
      <c r="ER120" s="298"/>
      <c r="ES120" s="298"/>
      <c r="ET120" s="298"/>
      <c r="EU120" s="298"/>
      <c r="EV120" s="298"/>
      <c r="EW120" s="295"/>
      <c r="EX120" s="296"/>
      <c r="EY120" s="297"/>
      <c r="EZ120" s="298"/>
      <c r="FA120" s="298"/>
      <c r="FB120" s="298"/>
      <c r="FC120" s="298"/>
      <c r="FD120" s="298"/>
      <c r="FE120" s="295"/>
      <c r="FF120" s="296"/>
      <c r="FG120" s="297"/>
      <c r="FH120" s="298"/>
      <c r="FI120" s="298"/>
      <c r="FJ120" s="298"/>
      <c r="FK120" s="298"/>
      <c r="FL120" s="298"/>
      <c r="FM120" s="295"/>
      <c r="FN120" s="296"/>
      <c r="FO120" s="297"/>
      <c r="FP120" s="298"/>
      <c r="FQ120" s="298"/>
      <c r="FR120" s="298"/>
      <c r="FS120" s="298"/>
      <c r="FT120" s="298"/>
      <c r="FU120" s="295"/>
      <c r="FV120" s="296"/>
      <c r="FW120" s="297"/>
      <c r="FX120" s="298"/>
      <c r="FY120" s="298"/>
      <c r="FZ120" s="298"/>
      <c r="GA120" s="298"/>
      <c r="GB120" s="298"/>
      <c r="GC120" s="295"/>
      <c r="GD120" s="296"/>
      <c r="GE120" s="297"/>
      <c r="GF120" s="298"/>
      <c r="GG120" s="298"/>
      <c r="GH120" s="298"/>
      <c r="GI120" s="298"/>
      <c r="GJ120" s="298"/>
      <c r="GK120" s="295"/>
      <c r="GL120" s="296"/>
      <c r="GM120" s="297"/>
      <c r="GN120" s="298"/>
      <c r="GO120" s="298"/>
      <c r="GP120" s="298"/>
      <c r="GQ120" s="298"/>
      <c r="GR120" s="298"/>
      <c r="GS120" s="295"/>
      <c r="GT120" s="296"/>
      <c r="GU120" s="297"/>
      <c r="GV120" s="298"/>
      <c r="GW120" s="298"/>
      <c r="GX120" s="298"/>
      <c r="GY120" s="298"/>
      <c r="GZ120" s="298"/>
      <c r="HA120" s="295"/>
      <c r="HB120" s="296"/>
      <c r="HC120" s="297"/>
      <c r="HD120" s="298"/>
      <c r="HE120" s="298"/>
      <c r="HF120" s="298"/>
      <c r="HG120" s="298"/>
      <c r="HH120" s="298"/>
      <c r="HI120" s="295"/>
      <c r="HJ120" s="296"/>
      <c r="HK120" s="297"/>
      <c r="HL120" s="298"/>
      <c r="HM120" s="298"/>
      <c r="HN120" s="298"/>
      <c r="HO120" s="298"/>
      <c r="HP120" s="298"/>
      <c r="HQ120" s="295"/>
      <c r="HR120" s="296"/>
      <c r="HS120" s="297"/>
      <c r="HT120" s="298"/>
      <c r="HU120" s="298"/>
      <c r="HV120" s="298"/>
      <c r="HW120" s="298"/>
      <c r="HX120" s="298"/>
      <c r="HY120" s="295"/>
      <c r="HZ120" s="296"/>
      <c r="IA120" s="297"/>
      <c r="IB120" s="298"/>
      <c r="IC120" s="298"/>
      <c r="ID120" s="298"/>
      <c r="IE120" s="298"/>
      <c r="IF120" s="298"/>
      <c r="IG120" s="295"/>
      <c r="IH120" s="296"/>
      <c r="II120" s="297"/>
      <c r="IJ120" s="298"/>
      <c r="IK120" s="298"/>
      <c r="IL120" s="298"/>
      <c r="IM120" s="298"/>
      <c r="IN120" s="298"/>
      <c r="IO120" s="295"/>
      <c r="IP120" s="296"/>
      <c r="IQ120" s="297"/>
      <c r="IR120" s="298"/>
      <c r="IS120" s="298"/>
      <c r="IT120" s="298"/>
      <c r="IU120" s="298"/>
      <c r="IV120" s="298"/>
    </row>
    <row r="121" spans="1:8" ht="12.75">
      <c r="A121" s="16"/>
      <c r="B121" s="13" t="s">
        <v>566</v>
      </c>
      <c r="C121" s="17"/>
      <c r="D121" s="377">
        <f>SUM(D7:D120)</f>
        <v>16281832</v>
      </c>
      <c r="E121" s="109">
        <f>SUM(E7:E120)</f>
        <v>65958596</v>
      </c>
      <c r="F121" s="17"/>
      <c r="G121" s="109"/>
      <c r="H121" s="109">
        <v>789868.9</v>
      </c>
    </row>
    <row r="123" spans="1:8" s="304" customFormat="1" ht="15.75">
      <c r="A123" s="7" t="s">
        <v>546</v>
      </c>
      <c r="B123" s="4"/>
      <c r="C123" s="4"/>
      <c r="D123" s="4"/>
      <c r="E123" s="101"/>
      <c r="F123" s="4"/>
      <c r="G123" s="101"/>
      <c r="H123" s="101"/>
    </row>
    <row r="124" spans="1:8" s="305" customFormat="1" ht="12.75">
      <c r="A124" s="12" t="s">
        <v>549</v>
      </c>
      <c r="B124" s="13" t="s">
        <v>550</v>
      </c>
      <c r="C124" s="13" t="s">
        <v>551</v>
      </c>
      <c r="D124" s="13"/>
      <c r="E124" s="110" t="s">
        <v>579</v>
      </c>
      <c r="F124" s="13" t="s">
        <v>557</v>
      </c>
      <c r="G124" s="103" t="s">
        <v>556</v>
      </c>
      <c r="H124" s="103" t="s">
        <v>558</v>
      </c>
    </row>
    <row r="125" spans="1:8" s="306" customFormat="1" ht="12.75">
      <c r="A125" s="104">
        <v>38850</v>
      </c>
      <c r="B125" s="105" t="s">
        <v>765</v>
      </c>
      <c r="C125" s="108" t="s">
        <v>766</v>
      </c>
      <c r="D125" s="107"/>
      <c r="E125" s="107" t="s">
        <v>662</v>
      </c>
      <c r="F125" s="107" t="s">
        <v>662</v>
      </c>
      <c r="G125" s="107" t="s">
        <v>662</v>
      </c>
      <c r="H125" s="107" t="s">
        <v>662</v>
      </c>
    </row>
    <row r="126" spans="1:8" s="306" customFormat="1" ht="12.75">
      <c r="A126" s="104">
        <v>39225</v>
      </c>
      <c r="B126" s="105" t="s">
        <v>432</v>
      </c>
      <c r="C126" s="108" t="s">
        <v>433</v>
      </c>
      <c r="D126" s="107"/>
      <c r="E126" s="107" t="s">
        <v>662</v>
      </c>
      <c r="F126" s="107" t="s">
        <v>662</v>
      </c>
      <c r="G126" s="107" t="s">
        <v>662</v>
      </c>
      <c r="H126" s="107" t="s">
        <v>662</v>
      </c>
    </row>
    <row r="127" spans="1:8" s="306" customFormat="1" ht="12.75">
      <c r="A127" s="104">
        <v>39609</v>
      </c>
      <c r="B127" s="105" t="s">
        <v>434</v>
      </c>
      <c r="C127" s="108" t="s">
        <v>435</v>
      </c>
      <c r="D127" s="107"/>
      <c r="E127" s="107" t="s">
        <v>662</v>
      </c>
      <c r="F127" s="107" t="s">
        <v>662</v>
      </c>
      <c r="G127" s="107" t="s">
        <v>662</v>
      </c>
      <c r="H127" s="107" t="s">
        <v>662</v>
      </c>
    </row>
    <row r="128" spans="1:8" s="306" customFormat="1" ht="12.75">
      <c r="A128" s="307">
        <v>39758</v>
      </c>
      <c r="B128" s="108" t="s">
        <v>436</v>
      </c>
      <c r="C128" s="108" t="s">
        <v>437</v>
      </c>
      <c r="D128" s="107"/>
      <c r="E128" s="107" t="s">
        <v>662</v>
      </c>
      <c r="F128" s="107" t="s">
        <v>662</v>
      </c>
      <c r="G128" s="107" t="s">
        <v>662</v>
      </c>
      <c r="H128" s="107" t="s">
        <v>662</v>
      </c>
    </row>
    <row r="129" spans="1:8" ht="12.75">
      <c r="A129" s="16"/>
      <c r="B129" s="13" t="s">
        <v>566</v>
      </c>
      <c r="C129" s="17"/>
      <c r="D129" s="17"/>
      <c r="E129" s="109"/>
      <c r="F129" s="17"/>
      <c r="G129" s="109"/>
      <c r="H129" s="109"/>
    </row>
    <row r="130" spans="1:8" s="306" customFormat="1" ht="12.75">
      <c r="A130" s="10"/>
      <c r="B130" s="11"/>
      <c r="C130" s="11"/>
      <c r="D130" s="11"/>
      <c r="E130" s="111"/>
      <c r="F130" s="11"/>
      <c r="G130" s="111"/>
      <c r="H130" s="111"/>
    </row>
    <row r="131" spans="1:8" s="304" customFormat="1" ht="15.75">
      <c r="A131" s="7" t="s">
        <v>547</v>
      </c>
      <c r="B131" s="4"/>
      <c r="C131" s="4"/>
      <c r="D131" s="4"/>
      <c r="E131" s="101"/>
      <c r="F131" s="4"/>
      <c r="G131" s="101"/>
      <c r="H131" s="101"/>
    </row>
    <row r="132" spans="1:8" s="305" customFormat="1" ht="12.75">
      <c r="A132" s="12" t="s">
        <v>549</v>
      </c>
      <c r="B132" s="13" t="s">
        <v>550</v>
      </c>
      <c r="C132" s="13" t="s">
        <v>551</v>
      </c>
      <c r="D132" s="13"/>
      <c r="E132" s="110" t="s">
        <v>580</v>
      </c>
      <c r="F132" s="13" t="s">
        <v>557</v>
      </c>
      <c r="G132" s="103" t="s">
        <v>556</v>
      </c>
      <c r="H132" s="103" t="s">
        <v>558</v>
      </c>
    </row>
    <row r="133" spans="1:8" s="305" customFormat="1" ht="12.75">
      <c r="A133" s="104">
        <v>38725</v>
      </c>
      <c r="B133" s="105" t="s">
        <v>767</v>
      </c>
      <c r="C133" s="108" t="s">
        <v>768</v>
      </c>
      <c r="D133" s="112"/>
      <c r="E133" s="107" t="s">
        <v>662</v>
      </c>
      <c r="F133" s="107" t="s">
        <v>662</v>
      </c>
      <c r="G133" s="107" t="s">
        <v>662</v>
      </c>
      <c r="H133" s="107" t="s">
        <v>662</v>
      </c>
    </row>
    <row r="134" spans="1:8" s="305" customFormat="1" ht="12.75">
      <c r="A134" s="104">
        <v>38735</v>
      </c>
      <c r="B134" s="105" t="s">
        <v>769</v>
      </c>
      <c r="C134" s="108" t="s">
        <v>770</v>
      </c>
      <c r="D134" s="113"/>
      <c r="E134" s="107" t="s">
        <v>662</v>
      </c>
      <c r="F134" s="107" t="s">
        <v>662</v>
      </c>
      <c r="G134" s="107" t="s">
        <v>662</v>
      </c>
      <c r="H134" s="107" t="s">
        <v>662</v>
      </c>
    </row>
    <row r="135" spans="1:8" s="305" customFormat="1" ht="12.75">
      <c r="A135" s="104">
        <v>39033</v>
      </c>
      <c r="B135" s="105" t="s">
        <v>771</v>
      </c>
      <c r="C135" s="108" t="s">
        <v>772</v>
      </c>
      <c r="D135" s="113"/>
      <c r="E135" s="107" t="s">
        <v>662</v>
      </c>
      <c r="F135" s="107" t="s">
        <v>662</v>
      </c>
      <c r="G135" s="107" t="s">
        <v>662</v>
      </c>
      <c r="H135" s="107" t="s">
        <v>662</v>
      </c>
    </row>
    <row r="136" spans="1:8" s="306" customFormat="1" ht="12.75">
      <c r="A136" s="308">
        <v>39229</v>
      </c>
      <c r="B136" s="108" t="s">
        <v>438</v>
      </c>
      <c r="C136" s="108" t="s">
        <v>439</v>
      </c>
      <c r="D136" s="108"/>
      <c r="E136" s="107" t="s">
        <v>662</v>
      </c>
      <c r="F136" s="107" t="s">
        <v>662</v>
      </c>
      <c r="G136" s="107" t="s">
        <v>662</v>
      </c>
      <c r="H136" s="107" t="s">
        <v>662</v>
      </c>
    </row>
    <row r="137" spans="1:8" s="306" customFormat="1" ht="12.75">
      <c r="A137" s="307">
        <v>39538</v>
      </c>
      <c r="B137" s="108" t="s">
        <v>1133</v>
      </c>
      <c r="C137" s="108" t="s">
        <v>440</v>
      </c>
      <c r="D137" s="108"/>
      <c r="E137" s="107" t="s">
        <v>662</v>
      </c>
      <c r="F137" s="107" t="s">
        <v>662</v>
      </c>
      <c r="G137" s="107" t="s">
        <v>662</v>
      </c>
      <c r="H137" s="107" t="s">
        <v>662</v>
      </c>
    </row>
    <row r="138" spans="1:8" s="306" customFormat="1" ht="12.75">
      <c r="A138" s="307">
        <v>39631</v>
      </c>
      <c r="B138" s="108" t="s">
        <v>1133</v>
      </c>
      <c r="C138" s="108" t="s">
        <v>441</v>
      </c>
      <c r="D138" s="108"/>
      <c r="E138" s="107" t="s">
        <v>662</v>
      </c>
      <c r="F138" s="107" t="s">
        <v>662</v>
      </c>
      <c r="G138" s="107" t="s">
        <v>662</v>
      </c>
      <c r="H138" s="107" t="s">
        <v>662</v>
      </c>
    </row>
    <row r="139" spans="1:8" s="306" customFormat="1" ht="12.75">
      <c r="A139" s="307">
        <v>39631</v>
      </c>
      <c r="B139" s="108" t="s">
        <v>442</v>
      </c>
      <c r="C139" s="108" t="s">
        <v>443</v>
      </c>
      <c r="D139" s="108"/>
      <c r="E139" s="107" t="s">
        <v>662</v>
      </c>
      <c r="F139" s="107" t="s">
        <v>662</v>
      </c>
      <c r="G139" s="107" t="s">
        <v>662</v>
      </c>
      <c r="H139" s="107" t="s">
        <v>662</v>
      </c>
    </row>
    <row r="140" spans="1:8" ht="12.75">
      <c r="A140" s="16"/>
      <c r="B140" s="13" t="s">
        <v>566</v>
      </c>
      <c r="C140" s="17"/>
      <c r="D140" s="17"/>
      <c r="E140" s="109"/>
      <c r="F140" s="17"/>
      <c r="G140" s="109"/>
      <c r="H140" s="109"/>
    </row>
    <row r="142" spans="1:8" s="304" customFormat="1" ht="15.75">
      <c r="A142" s="7" t="s">
        <v>548</v>
      </c>
      <c r="B142" s="4"/>
      <c r="C142" s="4"/>
      <c r="D142" s="4"/>
      <c r="E142" s="101"/>
      <c r="F142" s="4"/>
      <c r="G142" s="101"/>
      <c r="H142" s="101"/>
    </row>
    <row r="143" spans="1:8" s="305" customFormat="1" ht="12.75">
      <c r="A143" s="12" t="s">
        <v>549</v>
      </c>
      <c r="B143" s="13" t="s">
        <v>550</v>
      </c>
      <c r="C143" s="13" t="s">
        <v>551</v>
      </c>
      <c r="D143" s="13"/>
      <c r="E143" s="103" t="s">
        <v>561</v>
      </c>
      <c r="F143" s="13" t="s">
        <v>560</v>
      </c>
      <c r="G143" s="103" t="s">
        <v>559</v>
      </c>
      <c r="H143" s="103" t="s">
        <v>558</v>
      </c>
    </row>
    <row r="144" spans="1:8" ht="12.75">
      <c r="A144" s="309">
        <v>38718</v>
      </c>
      <c r="B144" s="15" t="s">
        <v>444</v>
      </c>
      <c r="C144" s="15"/>
      <c r="D144" s="15"/>
      <c r="E144" s="114">
        <v>416382</v>
      </c>
      <c r="F144" s="15">
        <v>4852</v>
      </c>
      <c r="G144" s="114">
        <v>0.3</v>
      </c>
      <c r="H144" s="114">
        <f>F144*G144</f>
        <v>1455.6</v>
      </c>
    </row>
    <row r="145" spans="1:8" ht="12.75">
      <c r="A145" s="309">
        <v>38749</v>
      </c>
      <c r="B145" s="15" t="s">
        <v>444</v>
      </c>
      <c r="C145" s="15"/>
      <c r="D145" s="15"/>
      <c r="E145" s="114">
        <v>362699</v>
      </c>
      <c r="F145" s="15">
        <v>3903</v>
      </c>
      <c r="G145" s="114">
        <v>0.3</v>
      </c>
      <c r="H145" s="114">
        <f aca="true" t="shared" si="2" ref="H145:H177">F145*G145</f>
        <v>1170.8999999999999</v>
      </c>
    </row>
    <row r="146" spans="1:8" ht="12.75">
      <c r="A146" s="309">
        <v>38777</v>
      </c>
      <c r="B146" s="15" t="s">
        <v>444</v>
      </c>
      <c r="C146" s="15"/>
      <c r="D146" s="15"/>
      <c r="E146" s="114">
        <v>344557</v>
      </c>
      <c r="F146" s="15">
        <v>4000</v>
      </c>
      <c r="G146" s="114">
        <v>0.3</v>
      </c>
      <c r="H146" s="114">
        <f t="shared" si="2"/>
        <v>1200</v>
      </c>
    </row>
    <row r="147" spans="1:8" ht="12.75">
      <c r="A147" s="309">
        <v>38808</v>
      </c>
      <c r="B147" s="15" t="s">
        <v>444</v>
      </c>
      <c r="C147" s="15"/>
      <c r="D147" s="15"/>
      <c r="E147" s="114">
        <v>257384</v>
      </c>
      <c r="F147" s="15">
        <v>3033</v>
      </c>
      <c r="G147" s="114">
        <v>0.3</v>
      </c>
      <c r="H147" s="114">
        <f t="shared" si="2"/>
        <v>909.9</v>
      </c>
    </row>
    <row r="148" spans="1:8" ht="12.75">
      <c r="A148" s="309">
        <v>38838</v>
      </c>
      <c r="B148" s="15" t="s">
        <v>444</v>
      </c>
      <c r="C148" s="15"/>
      <c r="D148" s="15"/>
      <c r="E148" s="114">
        <v>564171</v>
      </c>
      <c r="F148" s="15">
        <v>5796</v>
      </c>
      <c r="G148" s="114">
        <v>0.3</v>
      </c>
      <c r="H148" s="114">
        <f t="shared" si="2"/>
        <v>1738.8</v>
      </c>
    </row>
    <row r="149" spans="1:8" ht="12.75">
      <c r="A149" s="309">
        <v>38869</v>
      </c>
      <c r="B149" s="15" t="s">
        <v>444</v>
      </c>
      <c r="C149" s="15"/>
      <c r="D149" s="15"/>
      <c r="E149" s="114">
        <v>293699</v>
      </c>
      <c r="F149" s="15">
        <v>3081</v>
      </c>
      <c r="G149" s="114">
        <v>0.3</v>
      </c>
      <c r="H149" s="114">
        <f t="shared" si="2"/>
        <v>924.3</v>
      </c>
    </row>
    <row r="150" spans="1:8" ht="12.75">
      <c r="A150" s="309">
        <v>38899</v>
      </c>
      <c r="B150" s="15" t="s">
        <v>444</v>
      </c>
      <c r="C150" s="15"/>
      <c r="D150" s="15"/>
      <c r="E150" s="114">
        <v>377619</v>
      </c>
      <c r="F150" s="15">
        <v>3409</v>
      </c>
      <c r="G150" s="114">
        <v>0.3</v>
      </c>
      <c r="H150" s="114">
        <f t="shared" si="2"/>
        <v>1022.6999999999999</v>
      </c>
    </row>
    <row r="151" spans="1:8" ht="12.75">
      <c r="A151" s="309">
        <v>38930</v>
      </c>
      <c r="B151" s="15" t="s">
        <v>444</v>
      </c>
      <c r="C151" s="15"/>
      <c r="D151" s="15"/>
      <c r="E151" s="114">
        <v>628840</v>
      </c>
      <c r="F151" s="15">
        <v>5963</v>
      </c>
      <c r="G151" s="114">
        <v>0.3</v>
      </c>
      <c r="H151" s="114">
        <f t="shared" si="2"/>
        <v>1788.8999999999999</v>
      </c>
    </row>
    <row r="152" spans="1:8" ht="12.75">
      <c r="A152" s="309">
        <v>38961</v>
      </c>
      <c r="B152" s="15" t="s">
        <v>444</v>
      </c>
      <c r="C152" s="15"/>
      <c r="D152" s="15"/>
      <c r="E152" s="114">
        <v>605428</v>
      </c>
      <c r="F152" s="15">
        <v>6042</v>
      </c>
      <c r="G152" s="114">
        <v>0.3</v>
      </c>
      <c r="H152" s="114">
        <f t="shared" si="2"/>
        <v>1812.6</v>
      </c>
    </row>
    <row r="153" spans="1:8" ht="12.75">
      <c r="A153" s="309">
        <v>38991</v>
      </c>
      <c r="B153" s="15" t="s">
        <v>444</v>
      </c>
      <c r="C153" s="15"/>
      <c r="D153" s="15"/>
      <c r="E153" s="114">
        <v>823179</v>
      </c>
      <c r="F153" s="15">
        <v>9359</v>
      </c>
      <c r="G153" s="114">
        <v>0.3</v>
      </c>
      <c r="H153" s="114">
        <f t="shared" si="2"/>
        <v>2807.7</v>
      </c>
    </row>
    <row r="154" spans="1:8" ht="12.75">
      <c r="A154" s="309">
        <v>39022</v>
      </c>
      <c r="B154" s="15" t="s">
        <v>444</v>
      </c>
      <c r="C154" s="15"/>
      <c r="D154" s="15"/>
      <c r="E154" s="114">
        <v>443523</v>
      </c>
      <c r="F154" s="15">
        <v>7016</v>
      </c>
      <c r="G154" s="114">
        <v>0.3</v>
      </c>
      <c r="H154" s="114">
        <f t="shared" si="2"/>
        <v>2104.7999999999997</v>
      </c>
    </row>
    <row r="155" spans="1:8" ht="12.75">
      <c r="A155" s="309">
        <v>39052</v>
      </c>
      <c r="B155" s="15" t="s">
        <v>444</v>
      </c>
      <c r="C155" s="15"/>
      <c r="D155" s="15"/>
      <c r="E155" s="114">
        <v>323284</v>
      </c>
      <c r="F155" s="15">
        <v>5383</v>
      </c>
      <c r="G155" s="114">
        <v>0.3</v>
      </c>
      <c r="H155" s="114">
        <f t="shared" si="2"/>
        <v>1614.8999999999999</v>
      </c>
    </row>
    <row r="156" spans="1:8" ht="12.75">
      <c r="A156" s="309">
        <v>39083</v>
      </c>
      <c r="B156" s="15" t="s">
        <v>444</v>
      </c>
      <c r="C156" s="15"/>
      <c r="D156" s="15"/>
      <c r="E156" s="114">
        <v>364703</v>
      </c>
      <c r="F156" s="15">
        <v>5801</v>
      </c>
      <c r="G156" s="114">
        <v>0.3</v>
      </c>
      <c r="H156" s="114">
        <f t="shared" si="2"/>
        <v>1740.3</v>
      </c>
    </row>
    <row r="157" spans="1:8" ht="12.75">
      <c r="A157" s="309">
        <v>39114</v>
      </c>
      <c r="B157" s="15" t="s">
        <v>444</v>
      </c>
      <c r="C157" s="15"/>
      <c r="D157" s="15"/>
      <c r="E157" s="114">
        <v>330090</v>
      </c>
      <c r="F157" s="15">
        <v>5608</v>
      </c>
      <c r="G157" s="114">
        <v>0.3</v>
      </c>
      <c r="H157" s="114">
        <f t="shared" si="2"/>
        <v>1682.3999999999999</v>
      </c>
    </row>
    <row r="158" spans="1:8" ht="12.75">
      <c r="A158" s="309">
        <v>39142</v>
      </c>
      <c r="B158" s="15" t="s">
        <v>444</v>
      </c>
      <c r="C158" s="15"/>
      <c r="D158" s="15"/>
      <c r="E158" s="114">
        <v>365949</v>
      </c>
      <c r="F158" s="15">
        <v>6193</v>
      </c>
      <c r="G158" s="114">
        <v>0.3</v>
      </c>
      <c r="H158" s="114">
        <f t="shared" si="2"/>
        <v>1857.8999999999999</v>
      </c>
    </row>
    <row r="159" spans="1:8" ht="12.75">
      <c r="A159" s="309">
        <v>39173</v>
      </c>
      <c r="B159" s="15" t="s">
        <v>444</v>
      </c>
      <c r="C159" s="15"/>
      <c r="D159" s="15"/>
      <c r="E159" s="114">
        <v>275652</v>
      </c>
      <c r="F159" s="15">
        <v>5060</v>
      </c>
      <c r="G159" s="114">
        <v>0.3</v>
      </c>
      <c r="H159" s="114">
        <f t="shared" si="2"/>
        <v>1518</v>
      </c>
    </row>
    <row r="160" spans="1:8" ht="12.75">
      <c r="A160" s="309">
        <v>39203</v>
      </c>
      <c r="B160" s="15" t="s">
        <v>444</v>
      </c>
      <c r="C160" s="15"/>
      <c r="D160" s="15"/>
      <c r="E160" s="114">
        <v>308952</v>
      </c>
      <c r="F160" s="15">
        <v>5408</v>
      </c>
      <c r="G160" s="114">
        <v>0.3</v>
      </c>
      <c r="H160" s="114">
        <f t="shared" si="2"/>
        <v>1622.3999999999999</v>
      </c>
    </row>
    <row r="161" spans="1:8" ht="12.75">
      <c r="A161" s="309">
        <v>39234</v>
      </c>
      <c r="B161" s="15" t="s">
        <v>444</v>
      </c>
      <c r="C161" s="15"/>
      <c r="D161" s="15"/>
      <c r="E161" s="114">
        <v>314476</v>
      </c>
      <c r="F161" s="15">
        <v>5258</v>
      </c>
      <c r="G161" s="114">
        <v>0.3</v>
      </c>
      <c r="H161" s="114">
        <f t="shared" si="2"/>
        <v>1577.3999999999999</v>
      </c>
    </row>
    <row r="162" spans="1:8" ht="12.75">
      <c r="A162" s="309">
        <v>39264</v>
      </c>
      <c r="B162" s="15" t="s">
        <v>444</v>
      </c>
      <c r="C162" s="15"/>
      <c r="D162" s="15"/>
      <c r="E162" s="114">
        <v>555056</v>
      </c>
      <c r="F162" s="114">
        <v>8639</v>
      </c>
      <c r="G162" s="114">
        <v>0.3</v>
      </c>
      <c r="H162" s="114">
        <f t="shared" si="2"/>
        <v>2591.7</v>
      </c>
    </row>
    <row r="163" spans="1:8" ht="12.75">
      <c r="A163" s="309">
        <v>39295</v>
      </c>
      <c r="B163" s="15" t="s">
        <v>444</v>
      </c>
      <c r="C163" s="15"/>
      <c r="D163" s="15"/>
      <c r="E163" s="114">
        <v>369397</v>
      </c>
      <c r="F163" s="114">
        <v>6184</v>
      </c>
      <c r="G163" s="114">
        <v>0.3</v>
      </c>
      <c r="H163" s="114">
        <f t="shared" si="2"/>
        <v>1855.1999999999998</v>
      </c>
    </row>
    <row r="164" spans="1:8" ht="12.75">
      <c r="A164" s="309">
        <v>39326</v>
      </c>
      <c r="B164" s="15" t="s">
        <v>444</v>
      </c>
      <c r="C164" s="15"/>
      <c r="D164" s="15"/>
      <c r="E164" s="114">
        <v>358669</v>
      </c>
      <c r="F164" s="114">
        <v>6587</v>
      </c>
      <c r="G164" s="114">
        <v>0.3</v>
      </c>
      <c r="H164" s="114">
        <f t="shared" si="2"/>
        <v>1976.1</v>
      </c>
    </row>
    <row r="165" spans="1:8" ht="12.75">
      <c r="A165" s="309">
        <v>39356</v>
      </c>
      <c r="B165" s="15" t="s">
        <v>444</v>
      </c>
      <c r="C165" s="15"/>
      <c r="D165" s="15"/>
      <c r="E165" s="114">
        <v>405154</v>
      </c>
      <c r="F165" s="114">
        <v>8558</v>
      </c>
      <c r="G165" s="114">
        <v>0.3</v>
      </c>
      <c r="H165" s="114">
        <f t="shared" si="2"/>
        <v>2567.4</v>
      </c>
    </row>
    <row r="166" spans="1:8" ht="12.75">
      <c r="A166" s="309">
        <v>39387</v>
      </c>
      <c r="B166" s="15" t="s">
        <v>444</v>
      </c>
      <c r="C166" s="15"/>
      <c r="D166" s="15"/>
      <c r="E166" s="114">
        <v>497435</v>
      </c>
      <c r="F166" s="114">
        <v>9063</v>
      </c>
      <c r="G166" s="114">
        <v>0.3</v>
      </c>
      <c r="H166" s="114">
        <f t="shared" si="2"/>
        <v>2718.9</v>
      </c>
    </row>
    <row r="167" spans="1:8" ht="12.75">
      <c r="A167" s="309">
        <v>39417</v>
      </c>
      <c r="B167" s="15" t="s">
        <v>444</v>
      </c>
      <c r="C167" s="15"/>
      <c r="D167" s="15"/>
      <c r="E167" s="114">
        <v>660696</v>
      </c>
      <c r="F167" s="114">
        <v>11064</v>
      </c>
      <c r="G167" s="114">
        <v>0.3</v>
      </c>
      <c r="H167" s="114">
        <f t="shared" si="2"/>
        <v>3319.2</v>
      </c>
    </row>
    <row r="168" spans="1:8" ht="12.75">
      <c r="A168" s="309">
        <v>39448</v>
      </c>
      <c r="B168" s="15" t="s">
        <v>444</v>
      </c>
      <c r="C168" s="15"/>
      <c r="D168" s="15"/>
      <c r="E168" s="310">
        <v>644015</v>
      </c>
      <c r="F168" s="59">
        <v>8601</v>
      </c>
      <c r="G168" s="114">
        <v>0.3</v>
      </c>
      <c r="H168" s="114">
        <f>F168*G168</f>
        <v>2580.2999999999997</v>
      </c>
    </row>
    <row r="169" spans="1:8" ht="12.75">
      <c r="A169" s="309">
        <v>39479</v>
      </c>
      <c r="B169" s="15" t="s">
        <v>444</v>
      </c>
      <c r="C169" s="15"/>
      <c r="D169" s="15"/>
      <c r="E169" s="311">
        <v>461969</v>
      </c>
      <c r="F169" s="48">
        <v>6500</v>
      </c>
      <c r="G169" s="114">
        <v>0.3</v>
      </c>
      <c r="H169" s="114">
        <f t="shared" si="2"/>
        <v>1950</v>
      </c>
    </row>
    <row r="170" spans="1:8" ht="12.75">
      <c r="A170" s="309">
        <v>39508</v>
      </c>
      <c r="B170" s="15" t="s">
        <v>444</v>
      </c>
      <c r="C170" s="15"/>
      <c r="D170" s="15"/>
      <c r="E170" s="311">
        <v>667811</v>
      </c>
      <c r="F170" s="48">
        <v>9122</v>
      </c>
      <c r="G170" s="114">
        <v>0.3</v>
      </c>
      <c r="H170" s="114">
        <f t="shared" si="2"/>
        <v>2736.6</v>
      </c>
    </row>
    <row r="171" spans="1:8" ht="12.75">
      <c r="A171" s="309">
        <v>39539</v>
      </c>
      <c r="B171" s="15" t="s">
        <v>444</v>
      </c>
      <c r="C171" s="15"/>
      <c r="D171" s="15"/>
      <c r="E171" s="311">
        <v>579289</v>
      </c>
      <c r="F171" s="48">
        <v>7995</v>
      </c>
      <c r="G171" s="114">
        <v>0.3</v>
      </c>
      <c r="H171" s="114">
        <f t="shared" si="2"/>
        <v>2398.5</v>
      </c>
    </row>
    <row r="172" spans="1:8" ht="12.75">
      <c r="A172" s="309">
        <v>39569</v>
      </c>
      <c r="B172" s="15" t="s">
        <v>444</v>
      </c>
      <c r="C172" s="15"/>
      <c r="D172" s="15"/>
      <c r="E172" s="311">
        <v>603059</v>
      </c>
      <c r="F172" s="48">
        <v>7759</v>
      </c>
      <c r="G172" s="114">
        <v>0.3</v>
      </c>
      <c r="H172" s="114">
        <f t="shared" si="2"/>
        <v>2327.7</v>
      </c>
    </row>
    <row r="173" spans="1:8" ht="12.75">
      <c r="A173" s="309">
        <v>39600</v>
      </c>
      <c r="B173" s="15" t="s">
        <v>444</v>
      </c>
      <c r="C173" s="15"/>
      <c r="D173" s="15"/>
      <c r="E173" s="311">
        <v>676936</v>
      </c>
      <c r="F173" s="48">
        <v>8737</v>
      </c>
      <c r="G173" s="114">
        <v>0.3</v>
      </c>
      <c r="H173" s="114">
        <f t="shared" si="2"/>
        <v>2621.1</v>
      </c>
    </row>
    <row r="174" spans="1:8" ht="12.75">
      <c r="A174" s="309">
        <v>39630</v>
      </c>
      <c r="B174" s="15" t="s">
        <v>444</v>
      </c>
      <c r="C174" s="15"/>
      <c r="D174" s="15"/>
      <c r="E174" s="311">
        <v>809540</v>
      </c>
      <c r="F174" s="48">
        <v>9341</v>
      </c>
      <c r="G174" s="114">
        <v>0.3</v>
      </c>
      <c r="H174" s="114">
        <f t="shared" si="2"/>
        <v>2802.2999999999997</v>
      </c>
    </row>
    <row r="175" spans="1:8" ht="12.75">
      <c r="A175" s="309">
        <v>39661</v>
      </c>
      <c r="B175" s="15" t="s">
        <v>444</v>
      </c>
      <c r="C175" s="15"/>
      <c r="D175" s="15"/>
      <c r="E175" s="311">
        <v>620913</v>
      </c>
      <c r="F175" s="48">
        <v>7646</v>
      </c>
      <c r="G175" s="114">
        <v>0.3</v>
      </c>
      <c r="H175" s="114">
        <f t="shared" si="2"/>
        <v>2293.7999999999997</v>
      </c>
    </row>
    <row r="176" spans="1:8" ht="12.75">
      <c r="A176" s="309">
        <v>39692</v>
      </c>
      <c r="B176" s="15" t="s">
        <v>444</v>
      </c>
      <c r="C176" s="15"/>
      <c r="D176" s="15"/>
      <c r="E176" s="311">
        <v>590358</v>
      </c>
      <c r="F176" s="48">
        <v>7896</v>
      </c>
      <c r="G176" s="114">
        <v>0.3</v>
      </c>
      <c r="H176" s="114">
        <f t="shared" si="2"/>
        <v>2368.7999999999997</v>
      </c>
    </row>
    <row r="177" spans="1:8" ht="12.75">
      <c r="A177" s="309">
        <v>39722</v>
      </c>
      <c r="B177" s="15" t="s">
        <v>444</v>
      </c>
      <c r="C177" s="15"/>
      <c r="D177" s="15"/>
      <c r="E177" s="311">
        <v>686929</v>
      </c>
      <c r="F177" s="48">
        <v>8579</v>
      </c>
      <c r="G177" s="114">
        <v>0.3</v>
      </c>
      <c r="H177" s="114">
        <f t="shared" si="2"/>
        <v>2573.7</v>
      </c>
    </row>
    <row r="178" spans="1:8" ht="12.75">
      <c r="A178" s="16"/>
      <c r="B178" s="13" t="s">
        <v>566</v>
      </c>
      <c r="C178" s="17"/>
      <c r="D178" s="17"/>
      <c r="E178" s="109">
        <f>SUM(E144:E175)</f>
        <v>15310526</v>
      </c>
      <c r="F178" s="17">
        <f>SUM(F144:F175)</f>
        <v>210961</v>
      </c>
      <c r="G178" s="109"/>
      <c r="H178" s="312">
        <f>SUM(H144:H175)</f>
        <v>63288.30000000001</v>
      </c>
    </row>
    <row r="181" spans="1:8" ht="12.75">
      <c r="A181" s="128"/>
      <c r="B181" s="126"/>
      <c r="C181" s="126"/>
      <c r="D181" s="126"/>
      <c r="E181" s="313"/>
      <c r="F181" s="126"/>
      <c r="G181" s="313"/>
      <c r="H181" s="313"/>
    </row>
    <row r="182" spans="1:8" ht="13.5" thickBot="1">
      <c r="A182" s="128"/>
      <c r="B182" s="126"/>
      <c r="C182" s="126"/>
      <c r="D182" s="126"/>
      <c r="E182" s="313"/>
      <c r="F182" s="126"/>
      <c r="G182" s="313"/>
      <c r="H182" s="313"/>
    </row>
    <row r="183" spans="1:8" ht="12.75">
      <c r="A183" s="314"/>
      <c r="B183" s="315"/>
      <c r="C183" s="315"/>
      <c r="D183" s="315"/>
      <c r="E183" s="315"/>
      <c r="F183" s="316"/>
      <c r="G183" s="126"/>
      <c r="H183" s="313"/>
    </row>
    <row r="184" spans="1:8" ht="12.75">
      <c r="A184" s="317"/>
      <c r="B184" s="318"/>
      <c r="C184" s="318"/>
      <c r="D184" s="318"/>
      <c r="E184" s="318"/>
      <c r="F184" s="319"/>
      <c r="G184" s="126"/>
      <c r="H184" s="313"/>
    </row>
    <row r="185" spans="1:8" ht="12.75">
      <c r="A185" s="317"/>
      <c r="B185" s="318"/>
      <c r="C185" s="318"/>
      <c r="D185" s="318"/>
      <c r="E185" s="318"/>
      <c r="F185" s="319"/>
      <c r="G185" s="126"/>
      <c r="H185" s="313"/>
    </row>
    <row r="186" spans="1:8" ht="12.75">
      <c r="A186" s="317"/>
      <c r="B186" s="318"/>
      <c r="C186" s="318"/>
      <c r="D186" s="318"/>
      <c r="E186" s="318"/>
      <c r="F186" s="319"/>
      <c r="G186" s="126"/>
      <c r="H186" s="313"/>
    </row>
    <row r="187" spans="1:8" ht="12.75">
      <c r="A187" s="317"/>
      <c r="B187" s="318"/>
      <c r="C187" s="318"/>
      <c r="D187" s="318"/>
      <c r="E187" s="318"/>
      <c r="F187" s="319"/>
      <c r="G187" s="126"/>
      <c r="H187" s="313"/>
    </row>
    <row r="188" spans="1:8" ht="12.75">
      <c r="A188" s="317"/>
      <c r="B188" s="318"/>
      <c r="C188" s="318"/>
      <c r="D188" s="318"/>
      <c r="E188" s="318"/>
      <c r="F188" s="319"/>
      <c r="G188" s="126"/>
      <c r="H188" s="313"/>
    </row>
    <row r="189" spans="1:8" ht="12.75">
      <c r="A189" s="317"/>
      <c r="B189" s="318"/>
      <c r="C189" s="318"/>
      <c r="D189" s="318"/>
      <c r="E189" s="318"/>
      <c r="F189" s="319"/>
      <c r="G189" s="126"/>
      <c r="H189" s="313"/>
    </row>
    <row r="190" spans="1:8" ht="12.75">
      <c r="A190" s="317"/>
      <c r="B190" s="318"/>
      <c r="C190" s="318"/>
      <c r="D190" s="318"/>
      <c r="E190" s="318"/>
      <c r="F190" s="319"/>
      <c r="G190" s="126"/>
      <c r="H190" s="313"/>
    </row>
    <row r="191" spans="1:8" ht="12.75">
      <c r="A191" s="317"/>
      <c r="B191" s="318"/>
      <c r="C191" s="318"/>
      <c r="D191" s="318"/>
      <c r="E191" s="318"/>
      <c r="F191" s="319"/>
      <c r="G191" s="126"/>
      <c r="H191" s="313"/>
    </row>
    <row r="192" spans="1:8" ht="13.5" thickBot="1">
      <c r="A192" s="320"/>
      <c r="B192" s="321"/>
      <c r="C192" s="321"/>
      <c r="D192" s="321"/>
      <c r="E192" s="321"/>
      <c r="F192" s="322"/>
      <c r="G192" s="126"/>
      <c r="H192" s="313"/>
    </row>
    <row r="193" spans="1:8" ht="12.75">
      <c r="A193" s="128"/>
      <c r="B193" s="126"/>
      <c r="C193" s="126"/>
      <c r="D193" s="126"/>
      <c r="E193" s="313"/>
      <c r="F193" s="126"/>
      <c r="G193" s="313"/>
      <c r="H193" s="313"/>
    </row>
    <row r="194" spans="1:8" ht="12.75">
      <c r="A194" s="128"/>
      <c r="B194" s="126"/>
      <c r="C194" s="126"/>
      <c r="D194" s="126"/>
      <c r="E194" s="313"/>
      <c r="F194" s="126"/>
      <c r="G194" s="313"/>
      <c r="H194" s="313"/>
    </row>
    <row r="195" spans="1:8" ht="12.75">
      <c r="A195" s="128"/>
      <c r="B195" s="126"/>
      <c r="C195" s="126"/>
      <c r="D195" s="126"/>
      <c r="E195" s="313"/>
      <c r="F195" s="126"/>
      <c r="G195" s="313"/>
      <c r="H195" s="313"/>
    </row>
  </sheetData>
  <printOptions/>
  <pageMargins left="0.5905511811023623" right="0.5905511811023623" top="0.5905511811023623" bottom="0.7874015748031497" header="0.5118110236220472" footer="0.5905511811023623"/>
  <pageSetup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4">
      <selection activeCell="C31" sqref="C31"/>
    </sheetView>
  </sheetViews>
  <sheetFormatPr defaultColWidth="11.421875" defaultRowHeight="12.75"/>
  <cols>
    <col min="1" max="1" width="10.421875" style="9" customWidth="1"/>
    <col min="2" max="2" width="22.8515625" style="0" customWidth="1"/>
    <col min="3" max="3" width="46.28125" style="0" customWidth="1"/>
    <col min="4" max="5" width="10.8515625" style="0" customWidth="1"/>
    <col min="6" max="6" width="13.140625" style="0" customWidth="1"/>
    <col min="7" max="7" width="12.28125" style="0" customWidth="1"/>
    <col min="8" max="8" width="10.00390625" style="0" customWidth="1"/>
  </cols>
  <sheetData>
    <row r="1" s="3" customFormat="1" ht="18">
      <c r="A1" s="5" t="s">
        <v>589</v>
      </c>
    </row>
    <row r="3" spans="1:2" ht="12.75">
      <c r="A3" s="6">
        <f ca="1">TODAY()</f>
        <v>39836</v>
      </c>
      <c r="B3" t="s">
        <v>590</v>
      </c>
    </row>
    <row r="5" s="4" customFormat="1" ht="15.75">
      <c r="A5" s="7" t="s">
        <v>545</v>
      </c>
    </row>
    <row r="6" spans="1:8" s="1" customFormat="1" ht="12.75">
      <c r="A6" s="12" t="s">
        <v>549</v>
      </c>
      <c r="B6" s="13" t="s">
        <v>550</v>
      </c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555</v>
      </c>
      <c r="H6" s="13" t="s">
        <v>558</v>
      </c>
    </row>
    <row r="7" spans="1:8" ht="12.75">
      <c r="A7" s="14"/>
      <c r="B7" s="15"/>
      <c r="C7" s="15"/>
      <c r="D7" s="15"/>
      <c r="E7" s="15"/>
      <c r="F7" s="15"/>
      <c r="G7" s="15"/>
      <c r="H7" s="15"/>
    </row>
    <row r="8" spans="1:8" ht="12.75">
      <c r="A8" s="14"/>
      <c r="B8" s="15"/>
      <c r="C8" s="15"/>
      <c r="D8" s="15"/>
      <c r="E8" s="15"/>
      <c r="F8" s="15"/>
      <c r="G8" s="15"/>
      <c r="H8" s="15"/>
    </row>
    <row r="9" spans="1:8" ht="12.75">
      <c r="A9" s="14"/>
      <c r="B9" s="15"/>
      <c r="C9" s="15"/>
      <c r="D9" s="15"/>
      <c r="E9" s="15"/>
      <c r="F9" s="15"/>
      <c r="G9" s="15"/>
      <c r="H9" s="15"/>
    </row>
    <row r="10" spans="1:8" ht="12.75">
      <c r="A10" s="14"/>
      <c r="B10" s="15"/>
      <c r="C10" s="15"/>
      <c r="D10" s="15"/>
      <c r="E10" s="15"/>
      <c r="F10" s="15"/>
      <c r="G10" s="15"/>
      <c r="H10" s="15"/>
    </row>
    <row r="11" spans="1:8" ht="12.75">
      <c r="A11" s="14"/>
      <c r="B11" s="15"/>
      <c r="C11" s="15"/>
      <c r="D11" s="15"/>
      <c r="E11" s="15"/>
      <c r="F11" s="15"/>
      <c r="G11" s="15"/>
      <c r="H11" s="15"/>
    </row>
    <row r="12" spans="1:8" ht="12.75">
      <c r="A12" s="16"/>
      <c r="B12" s="13" t="s">
        <v>566</v>
      </c>
      <c r="C12" s="17"/>
      <c r="D12" s="17"/>
      <c r="E12" s="17"/>
      <c r="F12" s="17"/>
      <c r="G12" s="17"/>
      <c r="H12" s="17"/>
    </row>
    <row r="14" s="4" customFormat="1" ht="15.75">
      <c r="A14" s="7" t="s">
        <v>546</v>
      </c>
    </row>
    <row r="15" spans="1:8" s="1" customFormat="1" ht="12.75">
      <c r="A15" s="12" t="s">
        <v>549</v>
      </c>
      <c r="B15" s="13" t="s">
        <v>550</v>
      </c>
      <c r="C15" s="13" t="s">
        <v>551</v>
      </c>
      <c r="D15" s="13"/>
      <c r="E15" s="34" t="s">
        <v>579</v>
      </c>
      <c r="F15" s="13" t="s">
        <v>557</v>
      </c>
      <c r="G15" s="13" t="s">
        <v>556</v>
      </c>
      <c r="H15" s="13" t="s">
        <v>558</v>
      </c>
    </row>
    <row r="16" spans="1:8" s="11" customFormat="1" ht="12.75">
      <c r="A16" s="18"/>
      <c r="B16" s="18"/>
      <c r="C16" s="18"/>
      <c r="D16" s="18"/>
      <c r="E16" s="18"/>
      <c r="F16" s="18"/>
      <c r="G16" s="18"/>
      <c r="H16" s="18"/>
    </row>
    <row r="17" spans="1:8" s="11" customFormat="1" ht="12.75">
      <c r="A17" s="18"/>
      <c r="B17" s="18"/>
      <c r="C17" s="18"/>
      <c r="D17" s="18"/>
      <c r="E17" s="18"/>
      <c r="F17" s="18"/>
      <c r="G17" s="18"/>
      <c r="H17" s="18"/>
    </row>
    <row r="18" spans="1:8" s="11" customFormat="1" ht="12.75">
      <c r="A18" s="18"/>
      <c r="B18" s="18"/>
      <c r="C18" s="18"/>
      <c r="D18" s="18"/>
      <c r="E18" s="18"/>
      <c r="F18" s="18"/>
      <c r="G18" s="18"/>
      <c r="H18" s="18"/>
    </row>
    <row r="19" spans="1:8" s="11" customFormat="1" ht="12.75">
      <c r="A19" s="19"/>
      <c r="B19" s="18"/>
      <c r="C19" s="18"/>
      <c r="D19" s="18"/>
      <c r="E19" s="18"/>
      <c r="F19" s="18"/>
      <c r="G19" s="18"/>
      <c r="H19" s="18"/>
    </row>
    <row r="20" spans="1:8" s="11" customFormat="1" ht="12.75">
      <c r="A20" s="19"/>
      <c r="B20" s="18"/>
      <c r="C20" s="18"/>
      <c r="D20" s="18"/>
      <c r="E20" s="18"/>
      <c r="F20" s="18"/>
      <c r="G20" s="18"/>
      <c r="H20" s="18"/>
    </row>
    <row r="21" spans="1:8" ht="12.75">
      <c r="A21" s="16"/>
      <c r="B21" s="13" t="s">
        <v>566</v>
      </c>
      <c r="C21" s="17"/>
      <c r="D21" s="17"/>
      <c r="E21" s="17"/>
      <c r="F21" s="17"/>
      <c r="G21" s="17"/>
      <c r="H21" s="17"/>
    </row>
    <row r="22" s="11" customFormat="1" ht="12.75">
      <c r="A22" s="10"/>
    </row>
    <row r="23" s="4" customFormat="1" ht="15.75">
      <c r="A23" s="7" t="s">
        <v>547</v>
      </c>
    </row>
    <row r="24" spans="1:8" s="1" customFormat="1" ht="12.75">
      <c r="A24" s="12" t="s">
        <v>549</v>
      </c>
      <c r="B24" s="13" t="s">
        <v>550</v>
      </c>
      <c r="C24" s="13" t="s">
        <v>551</v>
      </c>
      <c r="D24" s="13"/>
      <c r="E24" s="34" t="s">
        <v>580</v>
      </c>
      <c r="F24" s="13" t="s">
        <v>557</v>
      </c>
      <c r="G24" s="13" t="s">
        <v>556</v>
      </c>
      <c r="H24" s="13" t="s">
        <v>558</v>
      </c>
    </row>
    <row r="25" spans="1:8" s="1" customFormat="1" ht="12.75">
      <c r="A25" s="20"/>
      <c r="B25" s="21"/>
      <c r="C25" s="21"/>
      <c r="D25" s="21"/>
      <c r="E25" s="21"/>
      <c r="F25" s="21"/>
      <c r="G25" s="21"/>
      <c r="H25" s="21"/>
    </row>
    <row r="26" spans="1:8" s="1" customFormat="1" ht="12.75">
      <c r="A26" s="20"/>
      <c r="B26" s="21"/>
      <c r="C26" s="21"/>
      <c r="D26" s="21"/>
      <c r="E26" s="21"/>
      <c r="F26" s="21"/>
      <c r="G26" s="21"/>
      <c r="H26" s="21"/>
    </row>
    <row r="27" spans="1:8" s="1" customFormat="1" ht="12.75">
      <c r="A27" s="20"/>
      <c r="B27" s="21"/>
      <c r="C27" s="21"/>
      <c r="D27" s="21"/>
      <c r="E27" s="21"/>
      <c r="F27" s="21"/>
      <c r="G27" s="21"/>
      <c r="H27" s="21"/>
    </row>
    <row r="28" spans="1:8" s="1" customFormat="1" ht="12.75">
      <c r="A28" s="22"/>
      <c r="B28" s="21"/>
      <c r="C28" s="21"/>
      <c r="D28" s="21"/>
      <c r="E28" s="21"/>
      <c r="F28" s="21"/>
      <c r="G28" s="21"/>
      <c r="H28" s="21"/>
    </row>
    <row r="29" spans="1:8" s="1" customFormat="1" ht="12.75">
      <c r="A29" s="22"/>
      <c r="B29" s="21"/>
      <c r="C29" s="21"/>
      <c r="D29" s="21"/>
      <c r="E29" s="21"/>
      <c r="F29" s="21"/>
      <c r="G29" s="21"/>
      <c r="H29" s="21"/>
    </row>
    <row r="30" spans="1:8" ht="12.75">
      <c r="A30" s="16"/>
      <c r="B30" s="13" t="s">
        <v>566</v>
      </c>
      <c r="C30" s="17"/>
      <c r="D30" s="17"/>
      <c r="E30" s="17"/>
      <c r="F30" s="17"/>
      <c r="G30" s="17"/>
      <c r="H30" s="17"/>
    </row>
    <row r="32" s="4" customFormat="1" ht="15.75">
      <c r="A32" s="7" t="s">
        <v>548</v>
      </c>
    </row>
    <row r="33" spans="1:8" s="1" customFormat="1" ht="12.75">
      <c r="A33" s="12" t="s">
        <v>549</v>
      </c>
      <c r="B33" s="13" t="s">
        <v>550</v>
      </c>
      <c r="C33" s="13" t="s">
        <v>551</v>
      </c>
      <c r="D33" s="13"/>
      <c r="E33" s="13" t="s">
        <v>561</v>
      </c>
      <c r="F33" s="13" t="s">
        <v>560</v>
      </c>
      <c r="G33" s="13" t="s">
        <v>559</v>
      </c>
      <c r="H33" s="13" t="s">
        <v>558</v>
      </c>
    </row>
    <row r="34" spans="1:8" ht="12.75">
      <c r="A34" s="23">
        <v>38718</v>
      </c>
      <c r="B34" s="15"/>
      <c r="C34" s="15"/>
      <c r="D34" s="15"/>
      <c r="E34" s="15"/>
      <c r="F34" s="15"/>
      <c r="G34" s="15"/>
      <c r="H34" s="15"/>
    </row>
    <row r="35" spans="1:8" ht="12.75">
      <c r="A35" s="23">
        <v>38749</v>
      </c>
      <c r="B35" s="15"/>
      <c r="C35" s="15"/>
      <c r="D35" s="15"/>
      <c r="E35" s="15"/>
      <c r="F35" s="15"/>
      <c r="G35" s="15"/>
      <c r="H35" s="15"/>
    </row>
    <row r="36" spans="1:8" ht="12.75">
      <c r="A36" s="14" t="s">
        <v>562</v>
      </c>
      <c r="B36" s="15"/>
      <c r="C36" s="15"/>
      <c r="D36" s="15"/>
      <c r="E36" s="15"/>
      <c r="F36" s="15"/>
      <c r="G36" s="15"/>
      <c r="H36" s="15"/>
    </row>
    <row r="37" spans="1:8" ht="12.75">
      <c r="A37" s="23">
        <v>38808</v>
      </c>
      <c r="B37" s="15"/>
      <c r="C37" s="15"/>
      <c r="D37" s="15"/>
      <c r="E37" s="15"/>
      <c r="F37" s="15"/>
      <c r="G37" s="15"/>
      <c r="H37" s="15"/>
    </row>
    <row r="38" spans="1:8" ht="12.75">
      <c r="A38" s="14" t="s">
        <v>563</v>
      </c>
      <c r="B38" s="15"/>
      <c r="C38" s="15"/>
      <c r="D38" s="15"/>
      <c r="E38" s="15"/>
      <c r="F38" s="15"/>
      <c r="G38" s="15"/>
      <c r="H38" s="15"/>
    </row>
    <row r="39" spans="1:8" ht="12.75">
      <c r="A39" s="23">
        <v>38869</v>
      </c>
      <c r="B39" s="15"/>
      <c r="C39" s="15"/>
      <c r="D39" s="15"/>
      <c r="E39" s="15"/>
      <c r="F39" s="15"/>
      <c r="G39" s="15"/>
      <c r="H39" s="15"/>
    </row>
    <row r="40" spans="1:8" ht="12.75">
      <c r="A40" s="23">
        <v>38899</v>
      </c>
      <c r="B40" s="15"/>
      <c r="C40" s="15"/>
      <c r="D40" s="15"/>
      <c r="E40" s="15"/>
      <c r="F40" s="15"/>
      <c r="G40" s="15"/>
      <c r="H40" s="15"/>
    </row>
    <row r="41" spans="1:8" ht="12.75">
      <c r="A41" s="23">
        <v>38930</v>
      </c>
      <c r="B41" s="15"/>
      <c r="C41" s="15"/>
      <c r="D41" s="15"/>
      <c r="E41" s="15"/>
      <c r="F41" s="15"/>
      <c r="G41" s="15"/>
      <c r="H41" s="15"/>
    </row>
    <row r="42" spans="1:8" ht="12.75">
      <c r="A42" s="23">
        <v>38961</v>
      </c>
      <c r="B42" s="15"/>
      <c r="C42" s="15"/>
      <c r="D42" s="15"/>
      <c r="E42" s="15"/>
      <c r="F42" s="15"/>
      <c r="G42" s="15"/>
      <c r="H42" s="15"/>
    </row>
    <row r="43" spans="1:8" ht="12.75">
      <c r="A43" s="14" t="s">
        <v>564</v>
      </c>
      <c r="B43" s="15"/>
      <c r="C43" s="15"/>
      <c r="D43" s="15"/>
      <c r="E43" s="15"/>
      <c r="F43" s="15"/>
      <c r="G43" s="15"/>
      <c r="H43" s="15"/>
    </row>
    <row r="44" spans="1:8" ht="12.75">
      <c r="A44" s="23">
        <v>39022</v>
      </c>
      <c r="B44" s="15"/>
      <c r="C44" s="15"/>
      <c r="D44" s="15"/>
      <c r="E44" s="15"/>
      <c r="F44" s="15"/>
      <c r="G44" s="15"/>
      <c r="H44" s="15"/>
    </row>
    <row r="45" spans="1:8" ht="12.75">
      <c r="A45" s="14" t="s">
        <v>565</v>
      </c>
      <c r="B45" s="15"/>
      <c r="C45" s="15"/>
      <c r="D45" s="15"/>
      <c r="E45" s="15"/>
      <c r="F45" s="15"/>
      <c r="G45" s="15"/>
      <c r="H45" s="15"/>
    </row>
    <row r="46" spans="1:8" ht="12.75">
      <c r="A46" s="16"/>
      <c r="B46" s="13" t="s">
        <v>566</v>
      </c>
      <c r="C46" s="17"/>
      <c r="D46" s="17"/>
      <c r="E46" s="17"/>
      <c r="F46" s="17"/>
      <c r="G46" s="17"/>
      <c r="H46" s="17"/>
    </row>
  </sheetData>
  <printOptions/>
  <pageMargins left="0.5905511811023623" right="0.5905511811023623" top="0.5905511811023623" bottom="0.7874015748031497" header="0.5118110236220472" footer="0.5905511811023623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Bush Energie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Bush</dc:creator>
  <cp:keywords/>
  <dc:description/>
  <cp:lastModifiedBy>kreitzt</cp:lastModifiedBy>
  <cp:lastPrinted>2006-12-04T17:26:26Z</cp:lastPrinted>
  <dcterms:created xsi:type="dcterms:W3CDTF">2006-07-11T07:35:49Z</dcterms:created>
  <dcterms:modified xsi:type="dcterms:W3CDTF">2009-01-23T14:40:06Z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652877304</vt:i4>
  </property>
  <property fmtid="{D5CDD505-2E9C-101B-9397-08002B2CF9AE}" pid="3" name="_EmailSubject">
    <vt:lpwstr>Templates Pressbook</vt:lpwstr>
  </property>
  <property fmtid="{D5CDD505-2E9C-101B-9397-08002B2CF9AE}" pid="4" name="_AuthorEmail">
    <vt:lpwstr>eric.bush@bush-energie.ch</vt:lpwstr>
  </property>
  <property fmtid="{D5CDD505-2E9C-101B-9397-08002B2CF9AE}" pid="5" name="_AuthorEmailDisplayName">
    <vt:lpwstr>Eric Bush</vt:lpwstr>
  </property>
  <property fmtid="{D5CDD505-2E9C-101B-9397-08002B2CF9AE}" pid="6" name="_ReviewingToolsShownOnce">
    <vt:lpwstr/>
  </property>
</Properties>
</file>