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ume\Topten Schweiz Dropbox\Topten Schweiz\5_Prokilowatt_Förderprogramme\5a_PKW_Gewerbe\00_Gesuche\04_Förderberechtigte Geräte\"/>
    </mc:Choice>
  </mc:AlternateContent>
  <xr:revisionPtr revIDLastSave="0" documentId="13_ncr:1_{E52B2AAD-B0D5-4E66-8173-B4BB44B6558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nput" sheetId="1" r:id="rId1"/>
    <sheet name="EEI_calc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7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6" i="1"/>
  <c r="AZ7" i="1"/>
  <c r="BA7" i="1"/>
  <c r="BB7" i="1"/>
  <c r="AZ8" i="1"/>
  <c r="BA8" i="1"/>
  <c r="BB8" i="1"/>
  <c r="AZ9" i="1"/>
  <c r="BA9" i="1"/>
  <c r="BB9" i="1"/>
  <c r="AZ10" i="1"/>
  <c r="BA10" i="1"/>
  <c r="BB10" i="1"/>
  <c r="AZ11" i="1"/>
  <c r="BA11" i="1"/>
  <c r="BB11" i="1"/>
  <c r="AZ12" i="1"/>
  <c r="BA12" i="1"/>
  <c r="BB12" i="1"/>
  <c r="AZ13" i="1"/>
  <c r="BA13" i="1"/>
  <c r="BB13" i="1"/>
  <c r="AZ14" i="1"/>
  <c r="BA14" i="1"/>
  <c r="BB14" i="1"/>
  <c r="AZ15" i="1"/>
  <c r="BA15" i="1"/>
  <c r="BB15" i="1"/>
  <c r="AZ16" i="1"/>
  <c r="BA16" i="1"/>
  <c r="BB16" i="1"/>
  <c r="AZ17" i="1"/>
  <c r="BA17" i="1"/>
  <c r="BB17" i="1"/>
  <c r="AZ18" i="1"/>
  <c r="BA18" i="1"/>
  <c r="BB18" i="1"/>
  <c r="AZ19" i="1"/>
  <c r="BA19" i="1"/>
  <c r="BB19" i="1"/>
  <c r="AZ20" i="1"/>
  <c r="BA20" i="1"/>
  <c r="BB20" i="1"/>
  <c r="AZ21" i="1"/>
  <c r="BA21" i="1"/>
  <c r="BB21" i="1"/>
  <c r="AZ22" i="1"/>
  <c r="BA22" i="1"/>
  <c r="BB22" i="1"/>
  <c r="AZ23" i="1"/>
  <c r="BA23" i="1"/>
  <c r="BB23" i="1"/>
  <c r="AZ24" i="1"/>
  <c r="BA24" i="1"/>
  <c r="BB24" i="1"/>
  <c r="AZ25" i="1"/>
  <c r="BA25" i="1"/>
  <c r="BB25" i="1"/>
  <c r="AZ26" i="1"/>
  <c r="BA26" i="1"/>
  <c r="BB26" i="1"/>
  <c r="AZ27" i="1"/>
  <c r="BA27" i="1"/>
  <c r="BB27" i="1"/>
  <c r="AZ28" i="1"/>
  <c r="BA28" i="1"/>
  <c r="BB28" i="1"/>
  <c r="AZ29" i="1"/>
  <c r="BA29" i="1"/>
  <c r="BB29" i="1"/>
  <c r="AZ30" i="1"/>
  <c r="BA30" i="1"/>
  <c r="BB30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BB6" i="1" l="1"/>
  <c r="BA6" i="1"/>
  <c r="AZ6" i="1"/>
  <c r="AY30" i="1"/>
  <c r="AX30" i="1"/>
  <c r="AW30" i="1"/>
  <c r="AY29" i="1"/>
  <c r="AX29" i="1"/>
  <c r="AW29" i="1"/>
  <c r="AY28" i="1"/>
  <c r="AX28" i="1"/>
  <c r="AW28" i="1"/>
  <c r="AY27" i="1"/>
  <c r="AX27" i="1"/>
  <c r="AW27" i="1"/>
  <c r="AY26" i="1"/>
  <c r="AX26" i="1"/>
  <c r="AW26" i="1"/>
  <c r="AY25" i="1"/>
  <c r="AX25" i="1"/>
  <c r="AW25" i="1"/>
  <c r="AY24" i="1"/>
  <c r="AX24" i="1"/>
  <c r="AW24" i="1"/>
  <c r="AY23" i="1"/>
  <c r="AX23" i="1"/>
  <c r="AW23" i="1"/>
  <c r="AY22" i="1"/>
  <c r="AX22" i="1"/>
  <c r="AW22" i="1"/>
  <c r="AY21" i="1"/>
  <c r="AX21" i="1"/>
  <c r="AW21" i="1"/>
  <c r="AY20" i="1"/>
  <c r="AX20" i="1"/>
  <c r="AW20" i="1"/>
  <c r="AY19" i="1"/>
  <c r="AX19" i="1"/>
  <c r="AW19" i="1"/>
  <c r="AY18" i="1"/>
  <c r="AX18" i="1"/>
  <c r="AW18" i="1"/>
  <c r="AY17" i="1"/>
  <c r="AX17" i="1"/>
  <c r="AW17" i="1"/>
  <c r="AY16" i="1"/>
  <c r="AX16" i="1"/>
  <c r="AW16" i="1"/>
  <c r="AY15" i="1"/>
  <c r="AX15" i="1"/>
  <c r="AW15" i="1"/>
  <c r="AY14" i="1"/>
  <c r="AX14" i="1"/>
  <c r="AW14" i="1"/>
  <c r="AY13" i="1"/>
  <c r="AX13" i="1"/>
  <c r="AW13" i="1"/>
  <c r="AY12" i="1"/>
  <c r="AX12" i="1"/>
  <c r="AW12" i="1"/>
  <c r="AY11" i="1"/>
  <c r="AX11" i="1"/>
  <c r="AW11" i="1"/>
  <c r="AY10" i="1"/>
  <c r="AX10" i="1"/>
  <c r="AW10" i="1"/>
  <c r="AY9" i="1"/>
  <c r="AX9" i="1"/>
  <c r="AW9" i="1"/>
  <c r="AY8" i="1"/>
  <c r="AX8" i="1"/>
  <c r="AW8" i="1"/>
  <c r="AY7" i="1"/>
  <c r="AX7" i="1"/>
  <c r="AW7" i="1"/>
  <c r="AY6" i="1"/>
  <c r="AX6" i="1"/>
  <c r="AW6" i="1"/>
  <c r="AM7" i="1"/>
  <c r="AN7" i="1" s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Q7" i="1"/>
  <c r="AR7" i="1"/>
  <c r="AS7" i="1"/>
  <c r="AM8" i="1"/>
  <c r="AN8" i="1" s="1"/>
  <c r="AQ8" i="1"/>
  <c r="AR8" i="1"/>
  <c r="AS8" i="1"/>
  <c r="AM9" i="1"/>
  <c r="AN9" i="1" s="1"/>
  <c r="AQ9" i="1"/>
  <c r="AR9" i="1"/>
  <c r="AS9" i="1"/>
  <c r="AM10" i="1"/>
  <c r="AN10" i="1" s="1"/>
  <c r="AQ10" i="1"/>
  <c r="AR10" i="1"/>
  <c r="AS10" i="1"/>
  <c r="AM11" i="1"/>
  <c r="AN11" i="1" s="1"/>
  <c r="AQ11" i="1"/>
  <c r="AR11" i="1"/>
  <c r="AS11" i="1"/>
  <c r="AM12" i="1"/>
  <c r="AN12" i="1" s="1"/>
  <c r="AQ12" i="1"/>
  <c r="AR12" i="1"/>
  <c r="AS12" i="1"/>
  <c r="AM13" i="1"/>
  <c r="AN13" i="1" s="1"/>
  <c r="AQ13" i="1"/>
  <c r="AR13" i="1"/>
  <c r="AS13" i="1"/>
  <c r="AM14" i="1"/>
  <c r="AN14" i="1" s="1"/>
  <c r="AQ14" i="1"/>
  <c r="AR14" i="1"/>
  <c r="AS14" i="1"/>
  <c r="AM15" i="1"/>
  <c r="AN15" i="1" s="1"/>
  <c r="AQ15" i="1"/>
  <c r="AR15" i="1"/>
  <c r="AS15" i="1"/>
  <c r="AM16" i="1"/>
  <c r="AN16" i="1" s="1"/>
  <c r="AQ16" i="1"/>
  <c r="AR16" i="1"/>
  <c r="AS16" i="1"/>
  <c r="AM17" i="1"/>
  <c r="AN17" i="1" s="1"/>
  <c r="AQ17" i="1"/>
  <c r="AR17" i="1"/>
  <c r="AS17" i="1"/>
  <c r="AM18" i="1"/>
  <c r="AN18" i="1" s="1"/>
  <c r="AQ18" i="1"/>
  <c r="AR18" i="1"/>
  <c r="AS18" i="1"/>
  <c r="AM19" i="1"/>
  <c r="AN19" i="1" s="1"/>
  <c r="AQ19" i="1"/>
  <c r="AR19" i="1"/>
  <c r="AS19" i="1"/>
  <c r="AM20" i="1"/>
  <c r="AN20" i="1" s="1"/>
  <c r="AQ20" i="1"/>
  <c r="AR20" i="1"/>
  <c r="AS20" i="1"/>
  <c r="AM21" i="1"/>
  <c r="AN21" i="1" s="1"/>
  <c r="AQ21" i="1"/>
  <c r="AR21" i="1"/>
  <c r="AS21" i="1"/>
  <c r="AM22" i="1"/>
  <c r="AN22" i="1" s="1"/>
  <c r="AQ22" i="1"/>
  <c r="AR22" i="1"/>
  <c r="AS22" i="1"/>
  <c r="AM23" i="1"/>
  <c r="AN23" i="1" s="1"/>
  <c r="AQ23" i="1"/>
  <c r="AR23" i="1"/>
  <c r="AS23" i="1"/>
  <c r="AM24" i="1"/>
  <c r="AN24" i="1" s="1"/>
  <c r="AQ24" i="1"/>
  <c r="AR24" i="1"/>
  <c r="AS24" i="1"/>
  <c r="AM25" i="1"/>
  <c r="AN25" i="1" s="1"/>
  <c r="AQ25" i="1"/>
  <c r="AR25" i="1"/>
  <c r="AS25" i="1"/>
  <c r="AM26" i="1"/>
  <c r="AN26" i="1" s="1"/>
  <c r="AQ26" i="1"/>
  <c r="AR26" i="1"/>
  <c r="AS26" i="1"/>
  <c r="AM27" i="1"/>
  <c r="AN27" i="1" s="1"/>
  <c r="AQ27" i="1"/>
  <c r="AR27" i="1"/>
  <c r="AS27" i="1"/>
  <c r="AM28" i="1"/>
  <c r="AN28" i="1" s="1"/>
  <c r="AQ28" i="1"/>
  <c r="AR28" i="1"/>
  <c r="AS28" i="1"/>
  <c r="AM29" i="1"/>
  <c r="AN29" i="1" s="1"/>
  <c r="AQ29" i="1"/>
  <c r="AR29" i="1"/>
  <c r="AS29" i="1"/>
  <c r="AM30" i="1"/>
  <c r="AN30" i="1" s="1"/>
  <c r="AQ30" i="1"/>
  <c r="AR30" i="1"/>
  <c r="AS30" i="1"/>
  <c r="AM6" i="1"/>
  <c r="AN6" i="1" s="1"/>
  <c r="AR6" i="1"/>
  <c r="AS6" i="1"/>
  <c r="AQ6" i="1"/>
</calcChain>
</file>

<file path=xl/sharedStrings.xml><?xml version="1.0" encoding="utf-8"?>
<sst xmlns="http://schemas.openxmlformats.org/spreadsheetml/2006/main" count="269" uniqueCount="140">
  <si>
    <t>Marke</t>
  </si>
  <si>
    <t>Modell</t>
  </si>
  <si>
    <t>Energie (kWh/Jahr)</t>
  </si>
  <si>
    <t>Gerätetyp</t>
  </si>
  <si>
    <t>Klimaklasse</t>
  </si>
  <si>
    <t>Kaufpreis</t>
  </si>
  <si>
    <t>Strom in 8 J.</t>
  </si>
  <si>
    <t>Total in 8 J.</t>
  </si>
  <si>
    <t>Nutzinhalt gesamt (l)</t>
  </si>
  <si>
    <t>Einstellbarer Temperatur-Bereich (°C)</t>
  </si>
  <si>
    <t>Kältemittel</t>
  </si>
  <si>
    <t>Höhe (mm)</t>
  </si>
  <si>
    <t>Breite (mm)</t>
  </si>
  <si>
    <t>Tiefe (mm)</t>
  </si>
  <si>
    <t>Link zum Hersteller</t>
  </si>
  <si>
    <t>Brand</t>
  </si>
  <si>
    <t>Model</t>
  </si>
  <si>
    <t>Net volume (liters)</t>
  </si>
  <si>
    <t>Climate class</t>
  </si>
  <si>
    <t>Energy (kWh/year)</t>
  </si>
  <si>
    <t>Refrigerant</t>
  </si>
  <si>
    <t>Countries available</t>
  </si>
  <si>
    <t>Link to manufacturer</t>
  </si>
  <si>
    <t>Height (mm)</t>
  </si>
  <si>
    <t>Width (mm)</t>
  </si>
  <si>
    <t>Depth (mm)</t>
  </si>
  <si>
    <t>update_number</t>
  </si>
  <si>
    <t>family</t>
  </si>
  <si>
    <t>categories</t>
  </si>
  <si>
    <t>sku</t>
  </si>
  <si>
    <t>depth_mm_0dec</t>
  </si>
  <si>
    <t>cost_electricity_8yrs</t>
  </si>
  <si>
    <t>cost_total_8yrs</t>
  </si>
  <si>
    <t>capacity_volume_net_litres</t>
  </si>
  <si>
    <t>brand</t>
  </si>
  <si>
    <t>link_producer-de_CH</t>
  </si>
  <si>
    <t>type_of_cooling_commercial_coolers</t>
  </si>
  <si>
    <t>refrigerant</t>
  </si>
  <si>
    <t>temperature_range</t>
  </si>
  <si>
    <t>height_mm_0dec</t>
  </si>
  <si>
    <t>width_mm_0dec</t>
  </si>
  <si>
    <t>price_purchase</t>
  </si>
  <si>
    <t>model-de_CH</t>
  </si>
  <si>
    <t>energy_kwh_year</t>
  </si>
  <si>
    <t>Storage tempe-rature range (°C)</t>
  </si>
  <si>
    <t>ean</t>
  </si>
  <si>
    <t>EEI Kontrolle</t>
  </si>
  <si>
    <t>M</t>
  </si>
  <si>
    <t>N</t>
  </si>
  <si>
    <t>EEI berechnet</t>
  </si>
  <si>
    <t>Adjustment factor af</t>
  </si>
  <si>
    <t>EAN</t>
  </si>
  <si>
    <t>model-en_GB</t>
  </si>
  <si>
    <t>model-fr_CH</t>
  </si>
  <si>
    <t>model-it_CH</t>
  </si>
  <si>
    <t>link_financial_incentive-de_CH</t>
  </si>
  <si>
    <t>link_financial_incentive-fr_CH</t>
  </si>
  <si>
    <t>link_financial_incentive-it_CH</t>
  </si>
  <si>
    <t>http://www.topten.ch/gewerbe</t>
  </si>
  <si>
    <t>link_producer-en_GB</t>
  </si>
  <si>
    <t>link_producer-fr_CH</t>
  </si>
  <si>
    <t>link_producer-it_CH</t>
  </si>
  <si>
    <t>Total display area (m2)</t>
  </si>
  <si>
    <t>Temperature class</t>
  </si>
  <si>
    <t>beverage_coolers</t>
  </si>
  <si>
    <t>ice_cream_freezers</t>
  </si>
  <si>
    <t>horizontal_display_freezers</t>
  </si>
  <si>
    <t>counter_top_freezers</t>
  </si>
  <si>
    <t>vertical_display_refrigerators</t>
  </si>
  <si>
    <t>type_of_display_refrigerator</t>
  </si>
  <si>
    <t>T1 (highest temp. of warmest M-package)</t>
  </si>
  <si>
    <t>Ambient tempe-rature range (°C)</t>
  </si>
  <si>
    <t>Gross volume (liters)</t>
  </si>
  <si>
    <t>Light and Regulation</t>
  </si>
  <si>
    <t>Display and Control</t>
  </si>
  <si>
    <t>temperature_class</t>
  </si>
  <si>
    <t>eei_temperature_t1_display_refrigerator</t>
  </si>
  <si>
    <t>Bruttoinhalt gesamt (l)</t>
  </si>
  <si>
    <t>capacity_volume_gross_litres</t>
  </si>
  <si>
    <t>Umgebungstemperatur (°C)</t>
  </si>
  <si>
    <t>temperature_ambient</t>
  </si>
  <si>
    <t>Energy (kWh/24h)</t>
  </si>
  <si>
    <t>Energie (kWh/24h)</t>
  </si>
  <si>
    <t>energy_kwh_24h</t>
  </si>
  <si>
    <t>Warenpräsentationsfläche (m2)</t>
  </si>
  <si>
    <t>display_area_m2</t>
  </si>
  <si>
    <t>Effizienz-Index (%)</t>
  </si>
  <si>
    <t>Energy efficiency Index (%)</t>
  </si>
  <si>
    <t>comments_expanded-de_CH</t>
  </si>
  <si>
    <t>comments_expanded-fr_CH</t>
  </si>
  <si>
    <t>comments_expanded-it_CH</t>
  </si>
  <si>
    <t>http://www.topten.ch/commercial</t>
  </si>
  <si>
    <t>http://www.topten.ch/commerciale</t>
  </si>
  <si>
    <t>Steuerung und Anzeigen</t>
  </si>
  <si>
    <t>regulation_and_display-de_CH</t>
  </si>
  <si>
    <t>Licht</t>
  </si>
  <si>
    <t>lighting</t>
  </si>
  <si>
    <t>regulation_and_display-en_GB</t>
  </si>
  <si>
    <t>regulation_and_display-fr_CH</t>
  </si>
  <si>
    <t>regulation_and_display-it_CH</t>
  </si>
  <si>
    <t>Max. Förderbeitrag</t>
  </si>
  <si>
    <t>max_financial_incentive</t>
  </si>
  <si>
    <t>Type of refrigerator</t>
  </si>
  <si>
    <t>horizontal_display_universal</t>
  </si>
  <si>
    <t>vertical_display_freezers_medium</t>
  </si>
  <si>
    <t>vertical_display_freezers_large</t>
  </si>
  <si>
    <t>climate_class</t>
  </si>
  <si>
    <t>energy_efficiency_index_percental</t>
  </si>
  <si>
    <t>topten_listed_since</t>
  </si>
  <si>
    <t>measuring_norm</t>
  </si>
  <si>
    <t>data_type_and_origin</t>
  </si>
  <si>
    <t>noise_db</t>
  </si>
  <si>
    <t>capacity_volume_equivalent</t>
  </si>
  <si>
    <t>Äquivalentvolumen</t>
  </si>
  <si>
    <t>sec_tec_voleq</t>
  </si>
  <si>
    <t>SEC</t>
  </si>
  <si>
    <t>Forced-air (yes/no)</t>
  </si>
  <si>
    <t>Umluft (ja/nein)</t>
  </si>
  <si>
    <t>countries_available</t>
  </si>
  <si>
    <t>vs_compressor</t>
  </si>
  <si>
    <t>VS Compessor (ja/nein)</t>
  </si>
  <si>
    <t>VS Compressor (yes/no)</t>
  </si>
  <si>
    <t>Link to Topten Selection Criteria: https://www.topten.eu/private/selection-criteria/refrigerated-display-cabinets</t>
  </si>
  <si>
    <t>Link zu den Topten Auswahlkriterien: https://www.topten.ch/business/selection-criteria/auswahlkriterien-verkaufs-kuhlgerate</t>
  </si>
  <si>
    <t>Refrigerant charge</t>
  </si>
  <si>
    <t>Kältemittel-Menge</t>
  </si>
  <si>
    <t>horizontal_display_refrigerators</t>
  </si>
  <si>
    <t>Effizienzklasse</t>
  </si>
  <si>
    <t>Energy efficiency class</t>
  </si>
  <si>
    <t>energy_efficiency_class</t>
  </si>
  <si>
    <t>refrigerant_charge</t>
  </si>
  <si>
    <t>counter_top_refrigerator</t>
  </si>
  <si>
    <t>Geräuschpegel (dB)</t>
  </si>
  <si>
    <t>Noise (dB)</t>
  </si>
  <si>
    <t>Gewicht (kg)</t>
  </si>
  <si>
    <t>weight_kg_1dec</t>
  </si>
  <si>
    <t>bus_refrigerators_disp</t>
  </si>
  <si>
    <t>link_eprel</t>
  </si>
  <si>
    <t>&lt;a href="LINK" target="_blank"&gt;EU Database&lt;/a&gt;</t>
  </si>
  <si>
    <t>EPREL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</si>
</sst>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rgb="FFC0504D"/>
      <name val="Calibri"/>
      <family val="2"/>
      <scheme val="minor"/>
    </font>
    <font>
      <sz val="13"/>
      <color rgb="FF000000"/>
      <name val="Arial"/>
      <family val="2"/>
    </font>
    <font>
      <sz val="14"/>
      <name val="Calibri"/>
      <family val="2"/>
      <scheme val="minor"/>
    </font>
    <font>
      <sz val="12"/>
      <color rgb="FF444444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 applyProtection="1"/>
    <xf numFmtId="0" fontId="0" fillId="3" borderId="0" xfId="0" applyFill="1"/>
    <xf numFmtId="0" fontId="0" fillId="3" borderId="0" xfId="0" applyFill="1" applyProtection="1"/>
    <xf numFmtId="0" fontId="0" fillId="0" borderId="0" xfId="0" applyAlignment="1">
      <alignment wrapText="1"/>
    </xf>
    <xf numFmtId="0" fontId="1" fillId="4" borderId="1" xfId="0" applyFont="1" applyFill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0" fontId="0" fillId="6" borderId="0" xfId="0" applyFill="1"/>
    <xf numFmtId="0" fontId="0" fillId="6" borderId="0" xfId="0" applyFill="1" applyProtection="1"/>
    <xf numFmtId="0" fontId="1" fillId="4" borderId="1" xfId="0" applyFont="1" applyFill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0" borderId="0" xfId="0" applyAlignment="1">
      <alignment vertical="center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0"/>
  <sheetViews>
    <sheetView tabSelected="1" zoomScale="85" zoomScaleNormal="85" workbookViewId="0">
      <pane ySplit="5" topLeftCell="A6" activePane="bottomLeft" state="frozen"/>
      <selection pane="bottomLeft" activeCell="D6" sqref="D6"/>
    </sheetView>
  </sheetViews>
  <sheetFormatPr defaultColWidth="10.85546875" defaultRowHeight="18.5"/>
  <cols>
    <col min="1" max="3" width="15.42578125" hidden="1" customWidth="1"/>
    <col min="4" max="7" width="15.7109375" customWidth="1"/>
    <col min="8" max="8" width="14" customWidth="1"/>
    <col min="9" max="32" width="15.7109375" customWidth="1"/>
    <col min="33" max="36" width="14" hidden="1" customWidth="1"/>
    <col min="37" max="37" width="17.140625" hidden="1" customWidth="1"/>
    <col min="38" max="38" width="17.85546875" hidden="1" customWidth="1"/>
    <col min="39" max="40" width="14.85546875" hidden="1" customWidth="1"/>
    <col min="41" max="41" width="24.28515625" hidden="1" customWidth="1"/>
    <col min="42" max="42" width="12.42578125" hidden="1" customWidth="1"/>
    <col min="43" max="57" width="7.28515625" hidden="1" customWidth="1"/>
    <col min="58" max="58" width="10.7109375" hidden="1" customWidth="1"/>
    <col min="59" max="59" width="11" hidden="1" customWidth="1"/>
    <col min="60" max="61" width="10.7109375" hidden="1" customWidth="1"/>
    <col min="62" max="62" width="0" hidden="1" customWidth="1"/>
  </cols>
  <sheetData>
    <row r="1" spans="1:62">
      <c r="D1" s="7" t="s">
        <v>122</v>
      </c>
      <c r="BJ1" t="s">
        <v>138</v>
      </c>
    </row>
    <row r="2" spans="1:62">
      <c r="A2" s="3" t="s">
        <v>29</v>
      </c>
      <c r="B2" s="2" t="s">
        <v>27</v>
      </c>
      <c r="C2" s="2" t="s">
        <v>28</v>
      </c>
      <c r="D2" s="1" t="s">
        <v>45</v>
      </c>
      <c r="E2" t="s">
        <v>34</v>
      </c>
      <c r="F2" t="s">
        <v>35</v>
      </c>
      <c r="G2" t="s">
        <v>42</v>
      </c>
      <c r="H2" s="9" t="s">
        <v>69</v>
      </c>
      <c r="I2" t="s">
        <v>106</v>
      </c>
      <c r="J2" t="s">
        <v>75</v>
      </c>
      <c r="K2" t="s">
        <v>76</v>
      </c>
      <c r="L2" t="s">
        <v>78</v>
      </c>
      <c r="M2" t="s">
        <v>33</v>
      </c>
      <c r="N2" t="s">
        <v>80</v>
      </c>
      <c r="O2" t="s">
        <v>38</v>
      </c>
      <c r="P2" t="s">
        <v>43</v>
      </c>
      <c r="Q2" t="s">
        <v>83</v>
      </c>
      <c r="R2" t="s">
        <v>85</v>
      </c>
      <c r="S2" t="s">
        <v>107</v>
      </c>
      <c r="T2" t="s">
        <v>129</v>
      </c>
      <c r="U2" t="s">
        <v>37</v>
      </c>
      <c r="V2" t="s">
        <v>130</v>
      </c>
      <c r="W2" s="9" t="s">
        <v>111</v>
      </c>
      <c r="X2" t="s">
        <v>36</v>
      </c>
      <c r="Y2" t="s">
        <v>119</v>
      </c>
      <c r="Z2" t="s">
        <v>96</v>
      </c>
      <c r="AA2" t="s">
        <v>94</v>
      </c>
      <c r="AB2" t="s">
        <v>39</v>
      </c>
      <c r="AC2" t="s">
        <v>40</v>
      </c>
      <c r="AD2" t="s">
        <v>30</v>
      </c>
      <c r="AE2" t="s">
        <v>118</v>
      </c>
      <c r="AF2" s="15" t="s">
        <v>137</v>
      </c>
      <c r="AG2" s="2" t="s">
        <v>41</v>
      </c>
      <c r="AH2" s="2" t="s">
        <v>135</v>
      </c>
      <c r="AI2" s="2" t="s">
        <v>31</v>
      </c>
      <c r="AJ2" s="2" t="s">
        <v>32</v>
      </c>
      <c r="AK2" s="2" t="s">
        <v>101</v>
      </c>
      <c r="AL2" s="9"/>
      <c r="AM2" s="9"/>
      <c r="AN2" s="9"/>
      <c r="AO2" s="9" t="s">
        <v>112</v>
      </c>
      <c r="AP2" s="9" t="s">
        <v>114</v>
      </c>
      <c r="AQ2" s="2" t="s">
        <v>52</v>
      </c>
      <c r="AR2" s="2" t="s">
        <v>53</v>
      </c>
      <c r="AS2" s="2" t="s">
        <v>54</v>
      </c>
      <c r="AT2" s="2" t="s">
        <v>55</v>
      </c>
      <c r="AU2" s="2" t="s">
        <v>56</v>
      </c>
      <c r="AV2" s="2" t="s">
        <v>57</v>
      </c>
      <c r="AW2" s="2" t="s">
        <v>59</v>
      </c>
      <c r="AX2" s="2" t="s">
        <v>60</v>
      </c>
      <c r="AY2" s="2" t="s">
        <v>61</v>
      </c>
      <c r="AZ2" s="2" t="s">
        <v>97</v>
      </c>
      <c r="BA2" s="2" t="s">
        <v>98</v>
      </c>
      <c r="BB2" s="2" t="s">
        <v>99</v>
      </c>
      <c r="BC2" s="2" t="s">
        <v>88</v>
      </c>
      <c r="BD2" s="2" t="s">
        <v>89</v>
      </c>
      <c r="BE2" s="2" t="s">
        <v>90</v>
      </c>
      <c r="BF2" s="2" t="s">
        <v>26</v>
      </c>
      <c r="BG2" s="2" t="s">
        <v>108</v>
      </c>
      <c r="BH2" s="2" t="s">
        <v>109</v>
      </c>
      <c r="BI2" s="2" t="s">
        <v>110</v>
      </c>
      <c r="BJ2" s="2" t="s">
        <v>137</v>
      </c>
    </row>
    <row r="3" spans="1:62">
      <c r="D3" s="6" t="s">
        <v>123</v>
      </c>
    </row>
    <row r="4" spans="1:62" s="20" customFormat="1" ht="55.5">
      <c r="A4" s="16"/>
      <c r="B4" s="16"/>
      <c r="C4" s="16"/>
      <c r="D4" s="16" t="s">
        <v>51</v>
      </c>
      <c r="E4" s="17" t="s">
        <v>0</v>
      </c>
      <c r="F4" s="17" t="s">
        <v>14</v>
      </c>
      <c r="G4" s="17" t="s">
        <v>1</v>
      </c>
      <c r="H4" s="16" t="s">
        <v>3</v>
      </c>
      <c r="I4" s="17" t="s">
        <v>4</v>
      </c>
      <c r="J4" s="17" t="s">
        <v>63</v>
      </c>
      <c r="K4" s="16" t="s">
        <v>70</v>
      </c>
      <c r="L4" s="17" t="s">
        <v>77</v>
      </c>
      <c r="M4" s="17" t="s">
        <v>8</v>
      </c>
      <c r="N4" s="17" t="s">
        <v>79</v>
      </c>
      <c r="O4" s="17" t="s">
        <v>9</v>
      </c>
      <c r="P4" s="17" t="s">
        <v>2</v>
      </c>
      <c r="Q4" s="17" t="s">
        <v>82</v>
      </c>
      <c r="R4" s="17" t="s">
        <v>84</v>
      </c>
      <c r="S4" s="17" t="s">
        <v>86</v>
      </c>
      <c r="T4" s="17" t="s">
        <v>127</v>
      </c>
      <c r="U4" s="17" t="s">
        <v>10</v>
      </c>
      <c r="V4" s="17" t="s">
        <v>125</v>
      </c>
      <c r="W4" s="17" t="s">
        <v>132</v>
      </c>
      <c r="X4" s="17" t="s">
        <v>117</v>
      </c>
      <c r="Y4" s="17" t="s">
        <v>120</v>
      </c>
      <c r="Z4" s="17" t="s">
        <v>95</v>
      </c>
      <c r="AA4" s="17" t="s">
        <v>93</v>
      </c>
      <c r="AB4" s="17" t="s">
        <v>11</v>
      </c>
      <c r="AC4" s="17" t="s">
        <v>12</v>
      </c>
      <c r="AD4" s="17" t="s">
        <v>13</v>
      </c>
      <c r="AE4" s="16" t="s">
        <v>21</v>
      </c>
      <c r="AF4" s="16" t="s">
        <v>139</v>
      </c>
      <c r="AG4" s="18" t="s">
        <v>5</v>
      </c>
      <c r="AH4" s="18" t="s">
        <v>134</v>
      </c>
      <c r="AI4" s="18" t="s">
        <v>6</v>
      </c>
      <c r="AJ4" s="18" t="s">
        <v>7</v>
      </c>
      <c r="AK4" s="18" t="s">
        <v>100</v>
      </c>
      <c r="AL4" s="19" t="s">
        <v>50</v>
      </c>
      <c r="AM4" s="19" t="s">
        <v>49</v>
      </c>
      <c r="AN4" s="19" t="s">
        <v>46</v>
      </c>
      <c r="AO4" s="18" t="s">
        <v>113</v>
      </c>
      <c r="AP4" s="18" t="s">
        <v>115</v>
      </c>
    </row>
    <row r="5" spans="1:62" s="4" customFormat="1" ht="55.5">
      <c r="A5" s="5"/>
      <c r="B5" s="5"/>
      <c r="C5" s="5"/>
      <c r="D5" s="5" t="s">
        <v>51</v>
      </c>
      <c r="E5" s="5" t="s">
        <v>15</v>
      </c>
      <c r="F5" s="5" t="s">
        <v>22</v>
      </c>
      <c r="G5" s="5" t="s">
        <v>16</v>
      </c>
      <c r="H5" s="5" t="s">
        <v>102</v>
      </c>
      <c r="I5" s="5" t="s">
        <v>18</v>
      </c>
      <c r="J5" s="5" t="s">
        <v>63</v>
      </c>
      <c r="K5" s="5" t="s">
        <v>70</v>
      </c>
      <c r="L5" s="5" t="s">
        <v>72</v>
      </c>
      <c r="M5" s="5" t="s">
        <v>17</v>
      </c>
      <c r="N5" s="5" t="s">
        <v>71</v>
      </c>
      <c r="O5" s="5" t="s">
        <v>44</v>
      </c>
      <c r="P5" s="5" t="s">
        <v>19</v>
      </c>
      <c r="Q5" s="5" t="s">
        <v>81</v>
      </c>
      <c r="R5" s="12" t="s">
        <v>62</v>
      </c>
      <c r="S5" s="12" t="s">
        <v>87</v>
      </c>
      <c r="T5" s="12" t="s">
        <v>128</v>
      </c>
      <c r="U5" s="5" t="s">
        <v>20</v>
      </c>
      <c r="V5" s="5" t="s">
        <v>124</v>
      </c>
      <c r="W5" s="5" t="s">
        <v>133</v>
      </c>
      <c r="X5" s="5" t="s">
        <v>116</v>
      </c>
      <c r="Y5" s="5" t="s">
        <v>121</v>
      </c>
      <c r="Z5" s="5" t="s">
        <v>73</v>
      </c>
      <c r="AA5" s="5" t="s">
        <v>74</v>
      </c>
      <c r="AB5" s="5" t="s">
        <v>23</v>
      </c>
      <c r="AC5" s="5" t="s">
        <v>24</v>
      </c>
      <c r="AD5" s="5" t="s">
        <v>25</v>
      </c>
      <c r="AE5" s="5" t="s">
        <v>21</v>
      </c>
      <c r="AF5" s="5" t="s">
        <v>139</v>
      </c>
    </row>
    <row r="6" spans="1:62">
      <c r="A6" s="10"/>
      <c r="B6" s="10" t="s">
        <v>136</v>
      </c>
      <c r="C6" s="10" t="s">
        <v>136</v>
      </c>
      <c r="H6" s="9"/>
      <c r="AI6" s="10">
        <f t="shared" ref="AI6:AI30" si="0">ROUND(P6*8*0.2,0)</f>
        <v>0</v>
      </c>
      <c r="AK6" s="11" t="e">
        <f>+INDEX(EEI_calc!$D:$D,MATCH(Input!$H6,EEI_calc!$A:$A,0))</f>
        <v>#N/A</v>
      </c>
      <c r="AL6" s="11">
        <f t="shared" ref="AL6:AL30" si="1">IF(K6=3,"Add light-duty factor!",1)</f>
        <v>1</v>
      </c>
      <c r="AM6" s="11" t="e">
        <f>ROUND(Q6*AL6/(VLOOKUP(H6,EEI_calc!$A$2:$C$11,2,FALSE)*R6+VLOOKUP(H6,EEI_calc!$A$2:$C$11,3,FALSE))*100,1)</f>
        <v>#N/A</v>
      </c>
      <c r="AN6" s="11" t="e">
        <f t="shared" ref="AN6:AN30" si="2">IF(AM6=ROUND(S6,1),"ok","EEI?")</f>
        <v>#N/A</v>
      </c>
      <c r="AO6" s="11"/>
      <c r="AP6" s="11"/>
      <c r="AQ6" s="10">
        <f>$G6</f>
        <v>0</v>
      </c>
      <c r="AR6" s="10">
        <f t="shared" ref="AR6:AS21" si="3">$G6</f>
        <v>0</v>
      </c>
      <c r="AS6" s="10">
        <f t="shared" si="3"/>
        <v>0</v>
      </c>
      <c r="AT6" s="10" t="s">
        <v>58</v>
      </c>
      <c r="AU6" s="10" t="s">
        <v>91</v>
      </c>
      <c r="AV6" s="10" t="s">
        <v>92</v>
      </c>
      <c r="AW6" s="10">
        <f>$F6</f>
        <v>0</v>
      </c>
      <c r="AX6" s="10">
        <f t="shared" ref="AX6:AY21" si="4">$F6</f>
        <v>0</v>
      </c>
      <c r="AY6" s="10">
        <f t="shared" si="4"/>
        <v>0</v>
      </c>
      <c r="AZ6" s="10">
        <f>$AA6</f>
        <v>0</v>
      </c>
      <c r="BA6" s="10">
        <f t="shared" ref="BA6:BB21" si="5">$AA6</f>
        <v>0</v>
      </c>
      <c r="BB6" s="10">
        <f t="shared" si="5"/>
        <v>0</v>
      </c>
      <c r="BC6" s="10"/>
      <c r="BD6" s="10"/>
      <c r="BE6" s="10"/>
      <c r="BF6" s="9">
        <v>1</v>
      </c>
      <c r="BG6" s="10"/>
    </row>
    <row r="7" spans="1:62">
      <c r="A7" s="10"/>
      <c r="B7" s="10" t="s">
        <v>136</v>
      </c>
      <c r="C7" s="10" t="s">
        <v>136</v>
      </c>
      <c r="H7" s="9"/>
      <c r="AI7" s="10">
        <f t="shared" si="0"/>
        <v>0</v>
      </c>
      <c r="AK7" s="11" t="e">
        <f>+INDEX(EEI_calc!$D:$D,MATCH(Input!$H7,EEI_calc!$A:$A,0))</f>
        <v>#N/A</v>
      </c>
      <c r="AL7" s="11">
        <f t="shared" si="1"/>
        <v>1</v>
      </c>
      <c r="AM7" s="11" t="e">
        <f>ROUND(Q7*AL7/(VLOOKUP(H7,EEI_calc!$A$2:$C$11,2,FALSE)*R7+VLOOKUP(H7,EEI_calc!$A$2:$C$11,3,FALSE))*100,1)</f>
        <v>#N/A</v>
      </c>
      <c r="AN7" s="11" t="e">
        <f t="shared" si="2"/>
        <v>#N/A</v>
      </c>
      <c r="AO7" s="11"/>
      <c r="AP7" s="11"/>
      <c r="AQ7" s="10">
        <f t="shared" ref="AQ7:AS30" si="6">$G7</f>
        <v>0</v>
      </c>
      <c r="AR7" s="10">
        <f t="shared" si="3"/>
        <v>0</v>
      </c>
      <c r="AS7" s="10">
        <f t="shared" si="3"/>
        <v>0</v>
      </c>
      <c r="AT7" s="10" t="s">
        <v>58</v>
      </c>
      <c r="AU7" s="10" t="s">
        <v>91</v>
      </c>
      <c r="AV7" s="10" t="s">
        <v>92</v>
      </c>
      <c r="AW7" s="10">
        <f t="shared" ref="AW7:AY30" si="7">$F7</f>
        <v>0</v>
      </c>
      <c r="AX7" s="10">
        <f t="shared" si="4"/>
        <v>0</v>
      </c>
      <c r="AY7" s="10">
        <f t="shared" si="4"/>
        <v>0</v>
      </c>
      <c r="AZ7" s="10">
        <f t="shared" ref="AZ7:BB30" si="8">$AA7</f>
        <v>0</v>
      </c>
      <c r="BA7" s="10">
        <f t="shared" si="5"/>
        <v>0</v>
      </c>
      <c r="BB7" s="10">
        <f t="shared" si="5"/>
        <v>0</v>
      </c>
      <c r="BC7" s="10"/>
      <c r="BD7" s="10"/>
      <c r="BE7" s="10"/>
      <c r="BF7" s="9">
        <v>1</v>
      </c>
      <c r="BG7" s="10"/>
    </row>
    <row r="8" spans="1:62">
      <c r="A8" s="10"/>
      <c r="B8" s="10" t="s">
        <v>136</v>
      </c>
      <c r="C8" s="10" t="s">
        <v>136</v>
      </c>
      <c r="H8" s="9"/>
      <c r="AI8" s="10">
        <f t="shared" si="0"/>
        <v>0</v>
      </c>
      <c r="AK8" s="11" t="e">
        <f>+INDEX(EEI_calc!$D:$D,MATCH(Input!$H8,EEI_calc!$A:$A,0))</f>
        <v>#N/A</v>
      </c>
      <c r="AL8" s="11">
        <f t="shared" si="1"/>
        <v>1</v>
      </c>
      <c r="AM8" s="11" t="e">
        <f>ROUND(Q8*AL8/(VLOOKUP(H8,EEI_calc!$A$2:$C$11,2,FALSE)*R8+VLOOKUP(H8,EEI_calc!$A$2:$C$11,3,FALSE))*100,1)</f>
        <v>#N/A</v>
      </c>
      <c r="AN8" s="11" t="e">
        <f t="shared" si="2"/>
        <v>#N/A</v>
      </c>
      <c r="AO8" s="11"/>
      <c r="AP8" s="11"/>
      <c r="AQ8" s="10">
        <f t="shared" si="6"/>
        <v>0</v>
      </c>
      <c r="AR8" s="10">
        <f t="shared" si="3"/>
        <v>0</v>
      </c>
      <c r="AS8" s="10">
        <f t="shared" si="3"/>
        <v>0</v>
      </c>
      <c r="AT8" s="10" t="s">
        <v>58</v>
      </c>
      <c r="AU8" s="10" t="s">
        <v>91</v>
      </c>
      <c r="AV8" s="10" t="s">
        <v>92</v>
      </c>
      <c r="AW8" s="10">
        <f t="shared" si="7"/>
        <v>0</v>
      </c>
      <c r="AX8" s="10">
        <f t="shared" si="4"/>
        <v>0</v>
      </c>
      <c r="AY8" s="10">
        <f t="shared" si="4"/>
        <v>0</v>
      </c>
      <c r="AZ8" s="10">
        <f t="shared" si="8"/>
        <v>0</v>
      </c>
      <c r="BA8" s="10">
        <f t="shared" si="5"/>
        <v>0</v>
      </c>
      <c r="BB8" s="10">
        <f t="shared" si="5"/>
        <v>0</v>
      </c>
      <c r="BC8" s="10"/>
      <c r="BD8" s="10"/>
      <c r="BE8" s="10"/>
      <c r="BF8" s="9">
        <v>1</v>
      </c>
      <c r="BG8" s="10"/>
    </row>
    <row r="9" spans="1:62">
      <c r="A9" s="10"/>
      <c r="B9" s="10" t="s">
        <v>136</v>
      </c>
      <c r="C9" s="10" t="s">
        <v>136</v>
      </c>
      <c r="H9" s="9"/>
      <c r="AI9" s="10">
        <f t="shared" si="0"/>
        <v>0</v>
      </c>
      <c r="AK9" s="11" t="e">
        <f>+INDEX(EEI_calc!$D:$D,MATCH(Input!$H9,EEI_calc!$A:$A,0))</f>
        <v>#N/A</v>
      </c>
      <c r="AL9" s="11">
        <f t="shared" si="1"/>
        <v>1</v>
      </c>
      <c r="AM9" s="11" t="e">
        <f>ROUND(Q9*AL9/(VLOOKUP(H9,EEI_calc!$A$2:$C$11,2,FALSE)*R9+VLOOKUP(H9,EEI_calc!$A$2:$C$11,3,FALSE))*100,1)</f>
        <v>#N/A</v>
      </c>
      <c r="AN9" s="11" t="e">
        <f t="shared" si="2"/>
        <v>#N/A</v>
      </c>
      <c r="AO9" s="11"/>
      <c r="AP9" s="11"/>
      <c r="AQ9" s="10">
        <f t="shared" si="6"/>
        <v>0</v>
      </c>
      <c r="AR9" s="10">
        <f t="shared" si="3"/>
        <v>0</v>
      </c>
      <c r="AS9" s="10">
        <f t="shared" si="3"/>
        <v>0</v>
      </c>
      <c r="AT9" s="10" t="s">
        <v>58</v>
      </c>
      <c r="AU9" s="10" t="s">
        <v>91</v>
      </c>
      <c r="AV9" s="10" t="s">
        <v>92</v>
      </c>
      <c r="AW9" s="10">
        <f t="shared" si="7"/>
        <v>0</v>
      </c>
      <c r="AX9" s="10">
        <f t="shared" si="4"/>
        <v>0</v>
      </c>
      <c r="AY9" s="10">
        <f t="shared" si="4"/>
        <v>0</v>
      </c>
      <c r="AZ9" s="10">
        <f t="shared" si="8"/>
        <v>0</v>
      </c>
      <c r="BA9" s="10">
        <f t="shared" si="5"/>
        <v>0</v>
      </c>
      <c r="BB9" s="10">
        <f t="shared" si="5"/>
        <v>0</v>
      </c>
      <c r="BC9" s="10"/>
      <c r="BD9" s="10"/>
      <c r="BE9" s="10"/>
      <c r="BF9" s="9">
        <v>1</v>
      </c>
      <c r="BG9" s="10"/>
    </row>
    <row r="10" spans="1:62">
      <c r="A10" s="10"/>
      <c r="B10" s="10" t="s">
        <v>136</v>
      </c>
      <c r="C10" s="10" t="s">
        <v>136</v>
      </c>
      <c r="H10" s="9"/>
      <c r="AI10" s="10">
        <f t="shared" si="0"/>
        <v>0</v>
      </c>
      <c r="AK10" s="11" t="e">
        <f>+INDEX(EEI_calc!$D:$D,MATCH(Input!$H10,EEI_calc!$A:$A,0))</f>
        <v>#N/A</v>
      </c>
      <c r="AL10" s="11">
        <f t="shared" si="1"/>
        <v>1</v>
      </c>
      <c r="AM10" s="11" t="e">
        <f>ROUND(Q10*AL10/(VLOOKUP(H10,EEI_calc!$A$2:$C$11,2,FALSE)*R10+VLOOKUP(H10,EEI_calc!$A$2:$C$11,3,FALSE))*100,1)</f>
        <v>#N/A</v>
      </c>
      <c r="AN10" s="11" t="e">
        <f t="shared" si="2"/>
        <v>#N/A</v>
      </c>
      <c r="AO10" s="11"/>
      <c r="AP10" s="11"/>
      <c r="AQ10" s="10">
        <f t="shared" si="6"/>
        <v>0</v>
      </c>
      <c r="AR10" s="10">
        <f t="shared" si="3"/>
        <v>0</v>
      </c>
      <c r="AS10" s="10">
        <f t="shared" si="3"/>
        <v>0</v>
      </c>
      <c r="AT10" s="10" t="s">
        <v>58</v>
      </c>
      <c r="AU10" s="10" t="s">
        <v>91</v>
      </c>
      <c r="AV10" s="10" t="s">
        <v>92</v>
      </c>
      <c r="AW10" s="10">
        <f t="shared" si="7"/>
        <v>0</v>
      </c>
      <c r="AX10" s="10">
        <f t="shared" si="4"/>
        <v>0</v>
      </c>
      <c r="AY10" s="10">
        <f t="shared" si="4"/>
        <v>0</v>
      </c>
      <c r="AZ10" s="10">
        <f t="shared" si="8"/>
        <v>0</v>
      </c>
      <c r="BA10" s="10">
        <f t="shared" si="5"/>
        <v>0</v>
      </c>
      <c r="BB10" s="10">
        <f t="shared" si="5"/>
        <v>0</v>
      </c>
      <c r="BC10" s="10"/>
      <c r="BD10" s="10"/>
      <c r="BE10" s="10"/>
      <c r="BF10" s="9">
        <v>1</v>
      </c>
      <c r="BG10" s="10"/>
    </row>
    <row r="11" spans="1:62">
      <c r="A11" s="10"/>
      <c r="B11" s="10" t="s">
        <v>136</v>
      </c>
      <c r="C11" s="10" t="s">
        <v>136</v>
      </c>
      <c r="H11" s="9"/>
      <c r="AI11" s="10">
        <f t="shared" si="0"/>
        <v>0</v>
      </c>
      <c r="AK11" s="11" t="e">
        <f>+INDEX(EEI_calc!$D:$D,MATCH(Input!$H11,EEI_calc!$A:$A,0))</f>
        <v>#N/A</v>
      </c>
      <c r="AL11" s="11">
        <f t="shared" si="1"/>
        <v>1</v>
      </c>
      <c r="AM11" s="11" t="e">
        <f>ROUND(Q11*AL11/(VLOOKUP(H11,EEI_calc!$A$2:$C$11,2,FALSE)*R11+VLOOKUP(H11,EEI_calc!$A$2:$C$11,3,FALSE))*100,1)</f>
        <v>#N/A</v>
      </c>
      <c r="AN11" s="11" t="e">
        <f t="shared" si="2"/>
        <v>#N/A</v>
      </c>
      <c r="AO11" s="11"/>
      <c r="AP11" s="11"/>
      <c r="AQ11" s="10">
        <f t="shared" si="6"/>
        <v>0</v>
      </c>
      <c r="AR11" s="10">
        <f t="shared" si="3"/>
        <v>0</v>
      </c>
      <c r="AS11" s="10">
        <f t="shared" si="3"/>
        <v>0</v>
      </c>
      <c r="AT11" s="10" t="s">
        <v>58</v>
      </c>
      <c r="AU11" s="10" t="s">
        <v>91</v>
      </c>
      <c r="AV11" s="10" t="s">
        <v>92</v>
      </c>
      <c r="AW11" s="10">
        <f t="shared" si="7"/>
        <v>0</v>
      </c>
      <c r="AX11" s="10">
        <f t="shared" si="4"/>
        <v>0</v>
      </c>
      <c r="AY11" s="10">
        <f t="shared" si="4"/>
        <v>0</v>
      </c>
      <c r="AZ11" s="10">
        <f t="shared" si="8"/>
        <v>0</v>
      </c>
      <c r="BA11" s="10">
        <f t="shared" si="5"/>
        <v>0</v>
      </c>
      <c r="BB11" s="10">
        <f t="shared" si="5"/>
        <v>0</v>
      </c>
      <c r="BC11" s="10"/>
      <c r="BD11" s="10"/>
      <c r="BE11" s="10"/>
      <c r="BF11" s="9">
        <v>1</v>
      </c>
      <c r="BG11" s="10"/>
    </row>
    <row r="12" spans="1:62">
      <c r="A12" s="10"/>
      <c r="B12" s="10" t="s">
        <v>136</v>
      </c>
      <c r="C12" s="10" t="s">
        <v>136</v>
      </c>
      <c r="H12" s="9"/>
      <c r="AI12" s="10">
        <f t="shared" si="0"/>
        <v>0</v>
      </c>
      <c r="AK12" s="11" t="e">
        <f>+INDEX(EEI_calc!$D:$D,MATCH(Input!$H12,EEI_calc!$A:$A,0))</f>
        <v>#N/A</v>
      </c>
      <c r="AL12" s="11">
        <f t="shared" si="1"/>
        <v>1</v>
      </c>
      <c r="AM12" s="11" t="e">
        <f>ROUND(Q12*AL12/(VLOOKUP(H12,EEI_calc!$A$2:$C$11,2,FALSE)*R12+VLOOKUP(H12,EEI_calc!$A$2:$C$11,3,FALSE))*100,1)</f>
        <v>#N/A</v>
      </c>
      <c r="AN12" s="11" t="e">
        <f t="shared" si="2"/>
        <v>#N/A</v>
      </c>
      <c r="AO12" s="11"/>
      <c r="AP12" s="11"/>
      <c r="AQ12" s="10">
        <f t="shared" si="6"/>
        <v>0</v>
      </c>
      <c r="AR12" s="10">
        <f t="shared" si="3"/>
        <v>0</v>
      </c>
      <c r="AS12" s="10">
        <f t="shared" si="3"/>
        <v>0</v>
      </c>
      <c r="AT12" s="10" t="s">
        <v>58</v>
      </c>
      <c r="AU12" s="10" t="s">
        <v>91</v>
      </c>
      <c r="AV12" s="10" t="s">
        <v>92</v>
      </c>
      <c r="AW12" s="10">
        <f t="shared" si="7"/>
        <v>0</v>
      </c>
      <c r="AX12" s="10">
        <f t="shared" si="4"/>
        <v>0</v>
      </c>
      <c r="AY12" s="10">
        <f t="shared" si="4"/>
        <v>0</v>
      </c>
      <c r="AZ12" s="10">
        <f t="shared" si="8"/>
        <v>0</v>
      </c>
      <c r="BA12" s="10">
        <f t="shared" si="5"/>
        <v>0</v>
      </c>
      <c r="BB12" s="10">
        <f t="shared" si="5"/>
        <v>0</v>
      </c>
      <c r="BC12" s="10"/>
      <c r="BD12" s="10"/>
      <c r="BE12" s="10"/>
      <c r="BF12" s="9">
        <v>1</v>
      </c>
      <c r="BG12" s="10"/>
    </row>
    <row r="13" spans="1:62">
      <c r="A13" s="10"/>
      <c r="B13" s="10" t="s">
        <v>136</v>
      </c>
      <c r="C13" s="10" t="s">
        <v>136</v>
      </c>
      <c r="H13" s="9"/>
      <c r="AI13" s="10">
        <f t="shared" si="0"/>
        <v>0</v>
      </c>
      <c r="AK13" s="11" t="e">
        <f>+INDEX(EEI_calc!$D:$D,MATCH(Input!$H13,EEI_calc!$A:$A,0))</f>
        <v>#N/A</v>
      </c>
      <c r="AL13" s="11">
        <f t="shared" si="1"/>
        <v>1</v>
      </c>
      <c r="AM13" s="11" t="e">
        <f>ROUND(Q13*AL13/(VLOOKUP(H13,EEI_calc!$A$2:$C$11,2,FALSE)*R13+VLOOKUP(H13,EEI_calc!$A$2:$C$11,3,FALSE))*100,1)</f>
        <v>#N/A</v>
      </c>
      <c r="AN13" s="11" t="e">
        <f t="shared" si="2"/>
        <v>#N/A</v>
      </c>
      <c r="AO13" s="11"/>
      <c r="AP13" s="11"/>
      <c r="AQ13" s="10">
        <f t="shared" si="6"/>
        <v>0</v>
      </c>
      <c r="AR13" s="10">
        <f t="shared" si="3"/>
        <v>0</v>
      </c>
      <c r="AS13" s="10">
        <f t="shared" si="3"/>
        <v>0</v>
      </c>
      <c r="AT13" s="10" t="s">
        <v>58</v>
      </c>
      <c r="AU13" s="10" t="s">
        <v>91</v>
      </c>
      <c r="AV13" s="10" t="s">
        <v>92</v>
      </c>
      <c r="AW13" s="10">
        <f t="shared" si="7"/>
        <v>0</v>
      </c>
      <c r="AX13" s="10">
        <f t="shared" si="4"/>
        <v>0</v>
      </c>
      <c r="AY13" s="10">
        <f t="shared" si="4"/>
        <v>0</v>
      </c>
      <c r="AZ13" s="10">
        <f t="shared" si="8"/>
        <v>0</v>
      </c>
      <c r="BA13" s="10">
        <f t="shared" si="5"/>
        <v>0</v>
      </c>
      <c r="BB13" s="10">
        <f t="shared" si="5"/>
        <v>0</v>
      </c>
      <c r="BC13" s="10"/>
      <c r="BD13" s="10"/>
      <c r="BE13" s="10"/>
      <c r="BF13" s="9">
        <v>1</v>
      </c>
      <c r="BG13" s="10"/>
    </row>
    <row r="14" spans="1:62">
      <c r="A14" s="10"/>
      <c r="B14" s="10" t="s">
        <v>136</v>
      </c>
      <c r="C14" s="10" t="s">
        <v>136</v>
      </c>
      <c r="H14" s="9"/>
      <c r="AI14" s="10">
        <f t="shared" si="0"/>
        <v>0</v>
      </c>
      <c r="AK14" s="11" t="e">
        <f>+INDEX(EEI_calc!$D:$D,MATCH(Input!$H14,EEI_calc!$A:$A,0))</f>
        <v>#N/A</v>
      </c>
      <c r="AL14" s="11">
        <f t="shared" si="1"/>
        <v>1</v>
      </c>
      <c r="AM14" s="11" t="e">
        <f>ROUND(Q14*AL14/(VLOOKUP(H14,EEI_calc!$A$2:$C$11,2,FALSE)*R14+VLOOKUP(H14,EEI_calc!$A$2:$C$11,3,FALSE))*100,1)</f>
        <v>#N/A</v>
      </c>
      <c r="AN14" s="11" t="e">
        <f t="shared" si="2"/>
        <v>#N/A</v>
      </c>
      <c r="AO14" s="11"/>
      <c r="AP14" s="11"/>
      <c r="AQ14" s="10">
        <f t="shared" si="6"/>
        <v>0</v>
      </c>
      <c r="AR14" s="10">
        <f t="shared" si="3"/>
        <v>0</v>
      </c>
      <c r="AS14" s="10">
        <f t="shared" si="3"/>
        <v>0</v>
      </c>
      <c r="AT14" s="10" t="s">
        <v>58</v>
      </c>
      <c r="AU14" s="10" t="s">
        <v>91</v>
      </c>
      <c r="AV14" s="10" t="s">
        <v>92</v>
      </c>
      <c r="AW14" s="10">
        <f t="shared" si="7"/>
        <v>0</v>
      </c>
      <c r="AX14" s="10">
        <f t="shared" si="4"/>
        <v>0</v>
      </c>
      <c r="AY14" s="10">
        <f t="shared" si="4"/>
        <v>0</v>
      </c>
      <c r="AZ14" s="10">
        <f t="shared" si="8"/>
        <v>0</v>
      </c>
      <c r="BA14" s="10">
        <f t="shared" si="5"/>
        <v>0</v>
      </c>
      <c r="BB14" s="10">
        <f t="shared" si="5"/>
        <v>0</v>
      </c>
      <c r="BC14" s="10"/>
      <c r="BD14" s="10"/>
      <c r="BE14" s="10"/>
      <c r="BF14" s="9">
        <v>1</v>
      </c>
      <c r="BG14" s="10"/>
    </row>
    <row r="15" spans="1:62">
      <c r="A15" s="10"/>
      <c r="B15" s="10" t="s">
        <v>136</v>
      </c>
      <c r="C15" s="10" t="s">
        <v>136</v>
      </c>
      <c r="H15" s="9"/>
      <c r="AI15" s="10">
        <f t="shared" si="0"/>
        <v>0</v>
      </c>
      <c r="AK15" s="11" t="e">
        <f>+INDEX(EEI_calc!$D:$D,MATCH(Input!$H15,EEI_calc!$A:$A,0))</f>
        <v>#N/A</v>
      </c>
      <c r="AL15" s="11">
        <f t="shared" si="1"/>
        <v>1</v>
      </c>
      <c r="AM15" s="11" t="e">
        <f>ROUND(Q15*AL15/(VLOOKUP(H15,EEI_calc!$A$2:$C$11,2,FALSE)*R15+VLOOKUP(H15,EEI_calc!$A$2:$C$11,3,FALSE))*100,1)</f>
        <v>#N/A</v>
      </c>
      <c r="AN15" s="11" t="e">
        <f t="shared" si="2"/>
        <v>#N/A</v>
      </c>
      <c r="AO15" s="11"/>
      <c r="AP15" s="11"/>
      <c r="AQ15" s="10">
        <f t="shared" si="6"/>
        <v>0</v>
      </c>
      <c r="AR15" s="10">
        <f t="shared" si="3"/>
        <v>0</v>
      </c>
      <c r="AS15" s="10">
        <f t="shared" si="3"/>
        <v>0</v>
      </c>
      <c r="AT15" s="10" t="s">
        <v>58</v>
      </c>
      <c r="AU15" s="10" t="s">
        <v>91</v>
      </c>
      <c r="AV15" s="10" t="s">
        <v>92</v>
      </c>
      <c r="AW15" s="10">
        <f t="shared" si="7"/>
        <v>0</v>
      </c>
      <c r="AX15" s="10">
        <f t="shared" si="4"/>
        <v>0</v>
      </c>
      <c r="AY15" s="10">
        <f t="shared" si="4"/>
        <v>0</v>
      </c>
      <c r="AZ15" s="10">
        <f t="shared" si="8"/>
        <v>0</v>
      </c>
      <c r="BA15" s="10">
        <f t="shared" si="5"/>
        <v>0</v>
      </c>
      <c r="BB15" s="10">
        <f t="shared" si="5"/>
        <v>0</v>
      </c>
      <c r="BC15" s="10"/>
      <c r="BD15" s="10"/>
      <c r="BE15" s="10"/>
      <c r="BF15" s="9">
        <v>1</v>
      </c>
      <c r="BG15" s="10"/>
    </row>
    <row r="16" spans="1:62">
      <c r="A16" s="10"/>
      <c r="B16" s="10" t="s">
        <v>136</v>
      </c>
      <c r="C16" s="10" t="s">
        <v>136</v>
      </c>
      <c r="H16" s="9"/>
      <c r="AI16" s="10">
        <f t="shared" si="0"/>
        <v>0</v>
      </c>
      <c r="AK16" s="11" t="e">
        <f>+INDEX(EEI_calc!$D:$D,MATCH(Input!$H16,EEI_calc!$A:$A,0))</f>
        <v>#N/A</v>
      </c>
      <c r="AL16" s="11">
        <f t="shared" si="1"/>
        <v>1</v>
      </c>
      <c r="AM16" s="11" t="e">
        <f>ROUND(Q16*AL16/(VLOOKUP(H16,EEI_calc!$A$2:$C$11,2,FALSE)*R16+VLOOKUP(H16,EEI_calc!$A$2:$C$11,3,FALSE))*100,1)</f>
        <v>#N/A</v>
      </c>
      <c r="AN16" s="11" t="e">
        <f t="shared" si="2"/>
        <v>#N/A</v>
      </c>
      <c r="AO16" s="11"/>
      <c r="AP16" s="11"/>
      <c r="AQ16" s="10">
        <f t="shared" si="6"/>
        <v>0</v>
      </c>
      <c r="AR16" s="10">
        <f t="shared" si="3"/>
        <v>0</v>
      </c>
      <c r="AS16" s="10">
        <f t="shared" si="3"/>
        <v>0</v>
      </c>
      <c r="AT16" s="10" t="s">
        <v>58</v>
      </c>
      <c r="AU16" s="10" t="s">
        <v>91</v>
      </c>
      <c r="AV16" s="10" t="s">
        <v>92</v>
      </c>
      <c r="AW16" s="10">
        <f t="shared" si="7"/>
        <v>0</v>
      </c>
      <c r="AX16" s="10">
        <f t="shared" si="4"/>
        <v>0</v>
      </c>
      <c r="AY16" s="10">
        <f t="shared" si="4"/>
        <v>0</v>
      </c>
      <c r="AZ16" s="10">
        <f t="shared" si="8"/>
        <v>0</v>
      </c>
      <c r="BA16" s="10">
        <f t="shared" si="5"/>
        <v>0</v>
      </c>
      <c r="BB16" s="10">
        <f t="shared" si="5"/>
        <v>0</v>
      </c>
      <c r="BC16" s="10"/>
      <c r="BD16" s="10"/>
      <c r="BE16" s="10"/>
      <c r="BF16" s="9">
        <v>1</v>
      </c>
      <c r="BG16" s="10"/>
    </row>
    <row r="17" spans="1:59">
      <c r="A17" s="10"/>
      <c r="B17" s="10" t="s">
        <v>136</v>
      </c>
      <c r="C17" s="10" t="s">
        <v>136</v>
      </c>
      <c r="H17" s="9"/>
      <c r="AI17" s="10">
        <f t="shared" si="0"/>
        <v>0</v>
      </c>
      <c r="AK17" s="11" t="e">
        <f>+INDEX(EEI_calc!$D:$D,MATCH(Input!$H17,EEI_calc!$A:$A,0))</f>
        <v>#N/A</v>
      </c>
      <c r="AL17" s="11">
        <f t="shared" si="1"/>
        <v>1</v>
      </c>
      <c r="AM17" s="11" t="e">
        <f>ROUND(Q17*AL17/(VLOOKUP(H17,EEI_calc!$A$2:$C$11,2,FALSE)*R17+VLOOKUP(H17,EEI_calc!$A$2:$C$11,3,FALSE))*100,1)</f>
        <v>#N/A</v>
      </c>
      <c r="AN17" s="11" t="e">
        <f t="shared" si="2"/>
        <v>#N/A</v>
      </c>
      <c r="AO17" s="11"/>
      <c r="AP17" s="11"/>
      <c r="AQ17" s="10">
        <f t="shared" si="6"/>
        <v>0</v>
      </c>
      <c r="AR17" s="10">
        <f t="shared" si="3"/>
        <v>0</v>
      </c>
      <c r="AS17" s="10">
        <f t="shared" si="3"/>
        <v>0</v>
      </c>
      <c r="AT17" s="10" t="s">
        <v>58</v>
      </c>
      <c r="AU17" s="10" t="s">
        <v>91</v>
      </c>
      <c r="AV17" s="10" t="s">
        <v>92</v>
      </c>
      <c r="AW17" s="10">
        <f t="shared" si="7"/>
        <v>0</v>
      </c>
      <c r="AX17" s="10">
        <f t="shared" si="4"/>
        <v>0</v>
      </c>
      <c r="AY17" s="10">
        <f t="shared" si="4"/>
        <v>0</v>
      </c>
      <c r="AZ17" s="10">
        <f t="shared" si="8"/>
        <v>0</v>
      </c>
      <c r="BA17" s="10">
        <f t="shared" si="5"/>
        <v>0</v>
      </c>
      <c r="BB17" s="10">
        <f t="shared" si="5"/>
        <v>0</v>
      </c>
      <c r="BC17" s="10"/>
      <c r="BD17" s="10"/>
      <c r="BE17" s="10"/>
      <c r="BF17" s="9">
        <v>1</v>
      </c>
      <c r="BG17" s="10"/>
    </row>
    <row r="18" spans="1:59">
      <c r="A18" s="10"/>
      <c r="B18" s="10" t="s">
        <v>136</v>
      </c>
      <c r="C18" s="10" t="s">
        <v>136</v>
      </c>
      <c r="H18" s="9"/>
      <c r="AI18" s="10">
        <f t="shared" si="0"/>
        <v>0</v>
      </c>
      <c r="AK18" s="11" t="e">
        <f>+INDEX(EEI_calc!$D:$D,MATCH(Input!$H18,EEI_calc!$A:$A,0))</f>
        <v>#N/A</v>
      </c>
      <c r="AL18" s="11">
        <f t="shared" si="1"/>
        <v>1</v>
      </c>
      <c r="AM18" s="11" t="e">
        <f>ROUND(Q18*AL18/(VLOOKUP(H18,EEI_calc!$A$2:$C$11,2,FALSE)*R18+VLOOKUP(H18,EEI_calc!$A$2:$C$11,3,FALSE))*100,1)</f>
        <v>#N/A</v>
      </c>
      <c r="AN18" s="11" t="e">
        <f t="shared" si="2"/>
        <v>#N/A</v>
      </c>
      <c r="AO18" s="11"/>
      <c r="AP18" s="11"/>
      <c r="AQ18" s="10">
        <f t="shared" si="6"/>
        <v>0</v>
      </c>
      <c r="AR18" s="10">
        <f t="shared" si="3"/>
        <v>0</v>
      </c>
      <c r="AS18" s="10">
        <f t="shared" si="3"/>
        <v>0</v>
      </c>
      <c r="AT18" s="10" t="s">
        <v>58</v>
      </c>
      <c r="AU18" s="10" t="s">
        <v>91</v>
      </c>
      <c r="AV18" s="10" t="s">
        <v>92</v>
      </c>
      <c r="AW18" s="10">
        <f t="shared" si="7"/>
        <v>0</v>
      </c>
      <c r="AX18" s="10">
        <f t="shared" si="4"/>
        <v>0</v>
      </c>
      <c r="AY18" s="10">
        <f t="shared" si="4"/>
        <v>0</v>
      </c>
      <c r="AZ18" s="10">
        <f t="shared" si="8"/>
        <v>0</v>
      </c>
      <c r="BA18" s="10">
        <f t="shared" si="5"/>
        <v>0</v>
      </c>
      <c r="BB18" s="10">
        <f t="shared" si="5"/>
        <v>0</v>
      </c>
      <c r="BC18" s="10"/>
      <c r="BD18" s="10"/>
      <c r="BE18" s="10"/>
      <c r="BF18" s="9">
        <v>1</v>
      </c>
      <c r="BG18" s="10"/>
    </row>
    <row r="19" spans="1:59">
      <c r="A19" s="10"/>
      <c r="B19" s="10" t="s">
        <v>136</v>
      </c>
      <c r="C19" s="10" t="s">
        <v>136</v>
      </c>
      <c r="H19" s="9"/>
      <c r="AI19" s="10">
        <f t="shared" si="0"/>
        <v>0</v>
      </c>
      <c r="AK19" s="11" t="e">
        <f>+INDEX(EEI_calc!$D:$D,MATCH(Input!$H19,EEI_calc!$A:$A,0))</f>
        <v>#N/A</v>
      </c>
      <c r="AL19" s="11">
        <f t="shared" si="1"/>
        <v>1</v>
      </c>
      <c r="AM19" s="11" t="e">
        <f>ROUND(Q19*AL19/(VLOOKUP(H19,EEI_calc!$A$2:$C$11,2,FALSE)*R19+VLOOKUP(H19,EEI_calc!$A$2:$C$11,3,FALSE))*100,1)</f>
        <v>#N/A</v>
      </c>
      <c r="AN19" s="11" t="e">
        <f t="shared" si="2"/>
        <v>#N/A</v>
      </c>
      <c r="AO19" s="11"/>
      <c r="AP19" s="11"/>
      <c r="AQ19" s="10">
        <f t="shared" si="6"/>
        <v>0</v>
      </c>
      <c r="AR19" s="10">
        <f t="shared" si="3"/>
        <v>0</v>
      </c>
      <c r="AS19" s="10">
        <f t="shared" si="3"/>
        <v>0</v>
      </c>
      <c r="AT19" s="10" t="s">
        <v>58</v>
      </c>
      <c r="AU19" s="10" t="s">
        <v>91</v>
      </c>
      <c r="AV19" s="10" t="s">
        <v>92</v>
      </c>
      <c r="AW19" s="10">
        <f t="shared" si="7"/>
        <v>0</v>
      </c>
      <c r="AX19" s="10">
        <f t="shared" si="4"/>
        <v>0</v>
      </c>
      <c r="AY19" s="10">
        <f t="shared" si="4"/>
        <v>0</v>
      </c>
      <c r="AZ19" s="10">
        <f t="shared" si="8"/>
        <v>0</v>
      </c>
      <c r="BA19" s="10">
        <f t="shared" si="5"/>
        <v>0</v>
      </c>
      <c r="BB19" s="10">
        <f t="shared" si="5"/>
        <v>0</v>
      </c>
      <c r="BC19" s="10"/>
      <c r="BD19" s="10"/>
      <c r="BE19" s="10"/>
      <c r="BF19" s="9">
        <v>1</v>
      </c>
      <c r="BG19" s="10"/>
    </row>
    <row r="20" spans="1:59">
      <c r="A20" s="10"/>
      <c r="B20" s="10" t="s">
        <v>136</v>
      </c>
      <c r="C20" s="10" t="s">
        <v>136</v>
      </c>
      <c r="H20" s="9"/>
      <c r="AI20" s="10">
        <f t="shared" si="0"/>
        <v>0</v>
      </c>
      <c r="AK20" s="11" t="e">
        <f>+INDEX(EEI_calc!$D:$D,MATCH(Input!$H20,EEI_calc!$A:$A,0))</f>
        <v>#N/A</v>
      </c>
      <c r="AL20" s="11">
        <f t="shared" si="1"/>
        <v>1</v>
      </c>
      <c r="AM20" s="11" t="e">
        <f>ROUND(Q20*AL20/(VLOOKUP(H20,EEI_calc!$A$2:$C$11,2,FALSE)*R20+VLOOKUP(H20,EEI_calc!$A$2:$C$11,3,FALSE))*100,1)</f>
        <v>#N/A</v>
      </c>
      <c r="AN20" s="11" t="e">
        <f t="shared" si="2"/>
        <v>#N/A</v>
      </c>
      <c r="AO20" s="11"/>
      <c r="AP20" s="11"/>
      <c r="AQ20" s="10">
        <f t="shared" si="6"/>
        <v>0</v>
      </c>
      <c r="AR20" s="10">
        <f t="shared" si="3"/>
        <v>0</v>
      </c>
      <c r="AS20" s="10">
        <f t="shared" si="3"/>
        <v>0</v>
      </c>
      <c r="AT20" s="10" t="s">
        <v>58</v>
      </c>
      <c r="AU20" s="10" t="s">
        <v>91</v>
      </c>
      <c r="AV20" s="10" t="s">
        <v>92</v>
      </c>
      <c r="AW20" s="10">
        <f t="shared" si="7"/>
        <v>0</v>
      </c>
      <c r="AX20" s="10">
        <f t="shared" si="4"/>
        <v>0</v>
      </c>
      <c r="AY20" s="10">
        <f t="shared" si="4"/>
        <v>0</v>
      </c>
      <c r="AZ20" s="10">
        <f t="shared" si="8"/>
        <v>0</v>
      </c>
      <c r="BA20" s="10">
        <f t="shared" si="5"/>
        <v>0</v>
      </c>
      <c r="BB20" s="10">
        <f t="shared" si="5"/>
        <v>0</v>
      </c>
      <c r="BC20" s="10"/>
      <c r="BD20" s="10"/>
      <c r="BE20" s="10"/>
      <c r="BF20" s="9">
        <v>1</v>
      </c>
      <c r="BG20" s="10"/>
    </row>
    <row r="21" spans="1:59">
      <c r="A21" s="10"/>
      <c r="B21" s="10" t="s">
        <v>136</v>
      </c>
      <c r="C21" s="10" t="s">
        <v>136</v>
      </c>
      <c r="H21" s="9"/>
      <c r="AI21" s="10">
        <f t="shared" si="0"/>
        <v>0</v>
      </c>
      <c r="AK21" s="11" t="e">
        <f>+INDEX(EEI_calc!$D:$D,MATCH(Input!$H21,EEI_calc!$A:$A,0))</f>
        <v>#N/A</v>
      </c>
      <c r="AL21" s="11">
        <f t="shared" si="1"/>
        <v>1</v>
      </c>
      <c r="AM21" s="11" t="e">
        <f>ROUND(Q21*AL21/(VLOOKUP(H21,EEI_calc!$A$2:$C$11,2,FALSE)*R21+VLOOKUP(H21,EEI_calc!$A$2:$C$11,3,FALSE))*100,1)</f>
        <v>#N/A</v>
      </c>
      <c r="AN21" s="11" t="e">
        <f t="shared" si="2"/>
        <v>#N/A</v>
      </c>
      <c r="AO21" s="11"/>
      <c r="AP21" s="11"/>
      <c r="AQ21" s="10">
        <f t="shared" si="6"/>
        <v>0</v>
      </c>
      <c r="AR21" s="10">
        <f t="shared" si="3"/>
        <v>0</v>
      </c>
      <c r="AS21" s="10">
        <f t="shared" si="3"/>
        <v>0</v>
      </c>
      <c r="AT21" s="10" t="s">
        <v>58</v>
      </c>
      <c r="AU21" s="10" t="s">
        <v>91</v>
      </c>
      <c r="AV21" s="10" t="s">
        <v>92</v>
      </c>
      <c r="AW21" s="10">
        <f t="shared" si="7"/>
        <v>0</v>
      </c>
      <c r="AX21" s="10">
        <f t="shared" si="4"/>
        <v>0</v>
      </c>
      <c r="AY21" s="10">
        <f t="shared" si="4"/>
        <v>0</v>
      </c>
      <c r="AZ21" s="10">
        <f t="shared" si="8"/>
        <v>0</v>
      </c>
      <c r="BA21" s="10">
        <f t="shared" si="5"/>
        <v>0</v>
      </c>
      <c r="BB21" s="10">
        <f t="shared" si="5"/>
        <v>0</v>
      </c>
      <c r="BC21" s="10"/>
      <c r="BD21" s="10"/>
      <c r="BE21" s="10"/>
      <c r="BF21" s="9">
        <v>1</v>
      </c>
      <c r="BG21" s="10"/>
    </row>
    <row r="22" spans="1:59">
      <c r="A22" s="10"/>
      <c r="B22" s="10" t="s">
        <v>136</v>
      </c>
      <c r="C22" s="10" t="s">
        <v>136</v>
      </c>
      <c r="H22" s="9"/>
      <c r="AI22" s="10">
        <f t="shared" si="0"/>
        <v>0</v>
      </c>
      <c r="AK22" s="11" t="e">
        <f>+INDEX(EEI_calc!$D:$D,MATCH(Input!$H22,EEI_calc!$A:$A,0))</f>
        <v>#N/A</v>
      </c>
      <c r="AL22" s="11">
        <f t="shared" si="1"/>
        <v>1</v>
      </c>
      <c r="AM22" s="11" t="e">
        <f>ROUND(Q22*AL22/(VLOOKUP(H22,EEI_calc!$A$2:$C$11,2,FALSE)*R22+VLOOKUP(H22,EEI_calc!$A$2:$C$11,3,FALSE))*100,1)</f>
        <v>#N/A</v>
      </c>
      <c r="AN22" s="11" t="e">
        <f t="shared" si="2"/>
        <v>#N/A</v>
      </c>
      <c r="AO22" s="11"/>
      <c r="AP22" s="11"/>
      <c r="AQ22" s="10">
        <f t="shared" si="6"/>
        <v>0</v>
      </c>
      <c r="AR22" s="10">
        <f t="shared" si="6"/>
        <v>0</v>
      </c>
      <c r="AS22" s="10">
        <f t="shared" si="6"/>
        <v>0</v>
      </c>
      <c r="AT22" s="10" t="s">
        <v>58</v>
      </c>
      <c r="AU22" s="10" t="s">
        <v>91</v>
      </c>
      <c r="AV22" s="10" t="s">
        <v>92</v>
      </c>
      <c r="AW22" s="10">
        <f t="shared" si="7"/>
        <v>0</v>
      </c>
      <c r="AX22" s="10">
        <f t="shared" si="7"/>
        <v>0</v>
      </c>
      <c r="AY22" s="10">
        <f t="shared" si="7"/>
        <v>0</v>
      </c>
      <c r="AZ22" s="10">
        <f t="shared" si="8"/>
        <v>0</v>
      </c>
      <c r="BA22" s="10">
        <f t="shared" si="8"/>
        <v>0</v>
      </c>
      <c r="BB22" s="10">
        <f t="shared" si="8"/>
        <v>0</v>
      </c>
      <c r="BC22" s="10"/>
      <c r="BD22" s="10"/>
      <c r="BE22" s="10"/>
      <c r="BF22" s="9">
        <v>1</v>
      </c>
      <c r="BG22" s="10"/>
    </row>
    <row r="23" spans="1:59">
      <c r="A23" s="10"/>
      <c r="B23" s="10" t="s">
        <v>136</v>
      </c>
      <c r="C23" s="10" t="s">
        <v>136</v>
      </c>
      <c r="H23" s="9"/>
      <c r="AI23" s="10">
        <f t="shared" si="0"/>
        <v>0</v>
      </c>
      <c r="AK23" s="11" t="e">
        <f>+INDEX(EEI_calc!$D:$D,MATCH(Input!$H23,EEI_calc!$A:$A,0))</f>
        <v>#N/A</v>
      </c>
      <c r="AL23" s="11">
        <f t="shared" si="1"/>
        <v>1</v>
      </c>
      <c r="AM23" s="11" t="e">
        <f>ROUND(Q23*AL23/(VLOOKUP(H23,EEI_calc!$A$2:$C$11,2,FALSE)*R23+VLOOKUP(H23,EEI_calc!$A$2:$C$11,3,FALSE))*100,1)</f>
        <v>#N/A</v>
      </c>
      <c r="AN23" s="11" t="e">
        <f t="shared" si="2"/>
        <v>#N/A</v>
      </c>
      <c r="AO23" s="11"/>
      <c r="AP23" s="11"/>
      <c r="AQ23" s="10">
        <f t="shared" si="6"/>
        <v>0</v>
      </c>
      <c r="AR23" s="10">
        <f t="shared" si="6"/>
        <v>0</v>
      </c>
      <c r="AS23" s="10">
        <f t="shared" si="6"/>
        <v>0</v>
      </c>
      <c r="AT23" s="10" t="s">
        <v>58</v>
      </c>
      <c r="AU23" s="10" t="s">
        <v>91</v>
      </c>
      <c r="AV23" s="10" t="s">
        <v>92</v>
      </c>
      <c r="AW23" s="10">
        <f t="shared" si="7"/>
        <v>0</v>
      </c>
      <c r="AX23" s="10">
        <f t="shared" si="7"/>
        <v>0</v>
      </c>
      <c r="AY23" s="10">
        <f t="shared" si="7"/>
        <v>0</v>
      </c>
      <c r="AZ23" s="10">
        <f t="shared" si="8"/>
        <v>0</v>
      </c>
      <c r="BA23" s="10">
        <f t="shared" si="8"/>
        <v>0</v>
      </c>
      <c r="BB23" s="10">
        <f t="shared" si="8"/>
        <v>0</v>
      </c>
      <c r="BC23" s="10"/>
      <c r="BD23" s="10"/>
      <c r="BE23" s="10"/>
      <c r="BF23" s="9">
        <v>1</v>
      </c>
      <c r="BG23" s="10"/>
    </row>
    <row r="24" spans="1:59">
      <c r="A24" s="10"/>
      <c r="B24" s="10" t="s">
        <v>136</v>
      </c>
      <c r="C24" s="10" t="s">
        <v>136</v>
      </c>
      <c r="H24" s="9"/>
      <c r="AI24" s="10">
        <f t="shared" si="0"/>
        <v>0</v>
      </c>
      <c r="AK24" s="11" t="e">
        <f>+INDEX(EEI_calc!$D:$D,MATCH(Input!$H24,EEI_calc!$A:$A,0))</f>
        <v>#N/A</v>
      </c>
      <c r="AL24" s="11">
        <f t="shared" si="1"/>
        <v>1</v>
      </c>
      <c r="AM24" s="11" t="e">
        <f>ROUND(Q24*AL24/(VLOOKUP(H24,EEI_calc!$A$2:$C$11,2,FALSE)*R24+VLOOKUP(H24,EEI_calc!$A$2:$C$11,3,FALSE))*100,1)</f>
        <v>#N/A</v>
      </c>
      <c r="AN24" s="11" t="e">
        <f t="shared" si="2"/>
        <v>#N/A</v>
      </c>
      <c r="AO24" s="11"/>
      <c r="AP24" s="11"/>
      <c r="AQ24" s="10">
        <f t="shared" si="6"/>
        <v>0</v>
      </c>
      <c r="AR24" s="10">
        <f t="shared" si="6"/>
        <v>0</v>
      </c>
      <c r="AS24" s="10">
        <f t="shared" si="6"/>
        <v>0</v>
      </c>
      <c r="AT24" s="10" t="s">
        <v>58</v>
      </c>
      <c r="AU24" s="10" t="s">
        <v>91</v>
      </c>
      <c r="AV24" s="10" t="s">
        <v>92</v>
      </c>
      <c r="AW24" s="10">
        <f t="shared" si="7"/>
        <v>0</v>
      </c>
      <c r="AX24" s="10">
        <f t="shared" si="7"/>
        <v>0</v>
      </c>
      <c r="AY24" s="10">
        <f t="shared" si="7"/>
        <v>0</v>
      </c>
      <c r="AZ24" s="10">
        <f t="shared" si="8"/>
        <v>0</v>
      </c>
      <c r="BA24" s="10">
        <f t="shared" si="8"/>
        <v>0</v>
      </c>
      <c r="BB24" s="10">
        <f t="shared" si="8"/>
        <v>0</v>
      </c>
      <c r="BC24" s="10"/>
      <c r="BD24" s="10"/>
      <c r="BE24" s="10"/>
      <c r="BF24" s="9">
        <v>1</v>
      </c>
      <c r="BG24" s="10"/>
    </row>
    <row r="25" spans="1:59">
      <c r="A25" s="10"/>
      <c r="B25" s="10" t="s">
        <v>136</v>
      </c>
      <c r="C25" s="10" t="s">
        <v>136</v>
      </c>
      <c r="H25" s="9"/>
      <c r="AI25" s="10">
        <f t="shared" si="0"/>
        <v>0</v>
      </c>
      <c r="AK25" s="11" t="e">
        <f>+INDEX(EEI_calc!$D:$D,MATCH(Input!$H25,EEI_calc!$A:$A,0))</f>
        <v>#N/A</v>
      </c>
      <c r="AL25" s="11">
        <f t="shared" si="1"/>
        <v>1</v>
      </c>
      <c r="AM25" s="11" t="e">
        <f>ROUND(Q25*AL25/(VLOOKUP(H25,EEI_calc!$A$2:$C$11,2,FALSE)*R25+VLOOKUP(H25,EEI_calc!$A$2:$C$11,3,FALSE))*100,1)</f>
        <v>#N/A</v>
      </c>
      <c r="AN25" s="11" t="e">
        <f t="shared" si="2"/>
        <v>#N/A</v>
      </c>
      <c r="AO25" s="11"/>
      <c r="AP25" s="11"/>
      <c r="AQ25" s="10">
        <f t="shared" si="6"/>
        <v>0</v>
      </c>
      <c r="AR25" s="10">
        <f t="shared" si="6"/>
        <v>0</v>
      </c>
      <c r="AS25" s="10">
        <f t="shared" si="6"/>
        <v>0</v>
      </c>
      <c r="AT25" s="10" t="s">
        <v>58</v>
      </c>
      <c r="AU25" s="10" t="s">
        <v>91</v>
      </c>
      <c r="AV25" s="10" t="s">
        <v>92</v>
      </c>
      <c r="AW25" s="10">
        <f t="shared" si="7"/>
        <v>0</v>
      </c>
      <c r="AX25" s="10">
        <f t="shared" si="7"/>
        <v>0</v>
      </c>
      <c r="AY25" s="10">
        <f t="shared" si="7"/>
        <v>0</v>
      </c>
      <c r="AZ25" s="10">
        <f t="shared" si="8"/>
        <v>0</v>
      </c>
      <c r="BA25" s="10">
        <f t="shared" si="8"/>
        <v>0</v>
      </c>
      <c r="BB25" s="10">
        <f t="shared" si="8"/>
        <v>0</v>
      </c>
      <c r="BC25" s="10"/>
      <c r="BD25" s="10"/>
      <c r="BE25" s="10"/>
      <c r="BF25" s="9">
        <v>1</v>
      </c>
      <c r="BG25" s="10"/>
    </row>
    <row r="26" spans="1:59">
      <c r="A26" s="10"/>
      <c r="B26" s="10" t="s">
        <v>136</v>
      </c>
      <c r="C26" s="10" t="s">
        <v>136</v>
      </c>
      <c r="H26" s="9"/>
      <c r="AI26" s="10">
        <f t="shared" si="0"/>
        <v>0</v>
      </c>
      <c r="AK26" s="11" t="e">
        <f>+INDEX(EEI_calc!$D:$D,MATCH(Input!$H26,EEI_calc!$A:$A,0))</f>
        <v>#N/A</v>
      </c>
      <c r="AL26" s="11">
        <f t="shared" si="1"/>
        <v>1</v>
      </c>
      <c r="AM26" s="11" t="e">
        <f>ROUND(Q26*AL26/(VLOOKUP(H26,EEI_calc!$A$2:$C$11,2,FALSE)*R26+VLOOKUP(H26,EEI_calc!$A$2:$C$11,3,FALSE))*100,1)</f>
        <v>#N/A</v>
      </c>
      <c r="AN26" s="11" t="e">
        <f t="shared" si="2"/>
        <v>#N/A</v>
      </c>
      <c r="AO26" s="11"/>
      <c r="AP26" s="11"/>
      <c r="AQ26" s="10">
        <f t="shared" si="6"/>
        <v>0</v>
      </c>
      <c r="AR26" s="10">
        <f t="shared" si="6"/>
        <v>0</v>
      </c>
      <c r="AS26" s="10">
        <f t="shared" si="6"/>
        <v>0</v>
      </c>
      <c r="AT26" s="10" t="s">
        <v>58</v>
      </c>
      <c r="AU26" s="10" t="s">
        <v>91</v>
      </c>
      <c r="AV26" s="10" t="s">
        <v>92</v>
      </c>
      <c r="AW26" s="10">
        <f t="shared" si="7"/>
        <v>0</v>
      </c>
      <c r="AX26" s="10">
        <f t="shared" si="7"/>
        <v>0</v>
      </c>
      <c r="AY26" s="10">
        <f t="shared" si="7"/>
        <v>0</v>
      </c>
      <c r="AZ26" s="10">
        <f t="shared" si="8"/>
        <v>0</v>
      </c>
      <c r="BA26" s="10">
        <f t="shared" si="8"/>
        <v>0</v>
      </c>
      <c r="BB26" s="10">
        <f t="shared" si="8"/>
        <v>0</v>
      </c>
      <c r="BC26" s="10"/>
      <c r="BD26" s="10"/>
      <c r="BE26" s="10"/>
      <c r="BF26" s="9">
        <v>1</v>
      </c>
      <c r="BG26" s="10"/>
    </row>
    <row r="27" spans="1:59">
      <c r="A27" s="10"/>
      <c r="B27" s="10" t="s">
        <v>136</v>
      </c>
      <c r="C27" s="10" t="s">
        <v>136</v>
      </c>
      <c r="H27" s="9"/>
      <c r="AI27" s="10">
        <f t="shared" si="0"/>
        <v>0</v>
      </c>
      <c r="AK27" s="11" t="e">
        <f>+INDEX(EEI_calc!$D:$D,MATCH(Input!$H27,EEI_calc!$A:$A,0))</f>
        <v>#N/A</v>
      </c>
      <c r="AL27" s="11">
        <f t="shared" si="1"/>
        <v>1</v>
      </c>
      <c r="AM27" s="11" t="e">
        <f>ROUND(Q27*AL27/(VLOOKUP(H27,EEI_calc!$A$2:$C$11,2,FALSE)*R27+VLOOKUP(H27,EEI_calc!$A$2:$C$11,3,FALSE))*100,1)</f>
        <v>#N/A</v>
      </c>
      <c r="AN27" s="11" t="e">
        <f t="shared" si="2"/>
        <v>#N/A</v>
      </c>
      <c r="AO27" s="11"/>
      <c r="AP27" s="11"/>
      <c r="AQ27" s="10">
        <f t="shared" si="6"/>
        <v>0</v>
      </c>
      <c r="AR27" s="10">
        <f t="shared" si="6"/>
        <v>0</v>
      </c>
      <c r="AS27" s="10">
        <f t="shared" si="6"/>
        <v>0</v>
      </c>
      <c r="AT27" s="10" t="s">
        <v>58</v>
      </c>
      <c r="AU27" s="10" t="s">
        <v>91</v>
      </c>
      <c r="AV27" s="10" t="s">
        <v>92</v>
      </c>
      <c r="AW27" s="10">
        <f t="shared" si="7"/>
        <v>0</v>
      </c>
      <c r="AX27" s="10">
        <f t="shared" si="7"/>
        <v>0</v>
      </c>
      <c r="AY27" s="10">
        <f t="shared" si="7"/>
        <v>0</v>
      </c>
      <c r="AZ27" s="10">
        <f t="shared" si="8"/>
        <v>0</v>
      </c>
      <c r="BA27" s="10">
        <f t="shared" si="8"/>
        <v>0</v>
      </c>
      <c r="BB27" s="10">
        <f t="shared" si="8"/>
        <v>0</v>
      </c>
      <c r="BC27" s="10"/>
      <c r="BD27" s="10"/>
      <c r="BE27" s="10"/>
      <c r="BF27" s="9">
        <v>1</v>
      </c>
      <c r="BG27" s="10"/>
    </row>
    <row r="28" spans="1:59">
      <c r="A28" s="10"/>
      <c r="B28" s="10" t="s">
        <v>136</v>
      </c>
      <c r="C28" s="10" t="s">
        <v>136</v>
      </c>
      <c r="H28" s="9"/>
      <c r="AI28" s="10">
        <f t="shared" si="0"/>
        <v>0</v>
      </c>
      <c r="AK28" s="11" t="e">
        <f>+INDEX(EEI_calc!$D:$D,MATCH(Input!$H28,EEI_calc!$A:$A,0))</f>
        <v>#N/A</v>
      </c>
      <c r="AL28" s="11">
        <f t="shared" si="1"/>
        <v>1</v>
      </c>
      <c r="AM28" s="11" t="e">
        <f>ROUND(Q28*AL28/(VLOOKUP(H28,EEI_calc!$A$2:$C$11,2,FALSE)*R28+VLOOKUP(H28,EEI_calc!$A$2:$C$11,3,FALSE))*100,1)</f>
        <v>#N/A</v>
      </c>
      <c r="AN28" s="11" t="e">
        <f t="shared" si="2"/>
        <v>#N/A</v>
      </c>
      <c r="AO28" s="11"/>
      <c r="AP28" s="11"/>
      <c r="AQ28" s="10">
        <f t="shared" si="6"/>
        <v>0</v>
      </c>
      <c r="AR28" s="10">
        <f t="shared" si="6"/>
        <v>0</v>
      </c>
      <c r="AS28" s="10">
        <f t="shared" si="6"/>
        <v>0</v>
      </c>
      <c r="AT28" s="10" t="s">
        <v>58</v>
      </c>
      <c r="AU28" s="10" t="s">
        <v>91</v>
      </c>
      <c r="AV28" s="10" t="s">
        <v>92</v>
      </c>
      <c r="AW28" s="10">
        <f t="shared" si="7"/>
        <v>0</v>
      </c>
      <c r="AX28" s="10">
        <f t="shared" si="7"/>
        <v>0</v>
      </c>
      <c r="AY28" s="10">
        <f t="shared" si="7"/>
        <v>0</v>
      </c>
      <c r="AZ28" s="10">
        <f t="shared" si="8"/>
        <v>0</v>
      </c>
      <c r="BA28" s="10">
        <f t="shared" si="8"/>
        <v>0</v>
      </c>
      <c r="BB28" s="10">
        <f t="shared" si="8"/>
        <v>0</v>
      </c>
      <c r="BC28" s="10"/>
      <c r="BD28" s="10"/>
      <c r="BE28" s="10"/>
      <c r="BF28" s="9">
        <v>1</v>
      </c>
      <c r="BG28" s="10"/>
    </row>
    <row r="29" spans="1:59">
      <c r="A29" s="10"/>
      <c r="B29" s="10" t="s">
        <v>136</v>
      </c>
      <c r="C29" s="10" t="s">
        <v>136</v>
      </c>
      <c r="H29" s="9"/>
      <c r="AI29" s="10">
        <f t="shared" si="0"/>
        <v>0</v>
      </c>
      <c r="AK29" s="11" t="e">
        <f>+INDEX(EEI_calc!$D:$D,MATCH(Input!$H29,EEI_calc!$A:$A,0))</f>
        <v>#N/A</v>
      </c>
      <c r="AL29" s="11">
        <f t="shared" si="1"/>
        <v>1</v>
      </c>
      <c r="AM29" s="11" t="e">
        <f>ROUND(Q29*AL29/(VLOOKUP(H29,EEI_calc!$A$2:$C$11,2,FALSE)*R29+VLOOKUP(H29,EEI_calc!$A$2:$C$11,3,FALSE))*100,1)</f>
        <v>#N/A</v>
      </c>
      <c r="AN29" s="11" t="e">
        <f t="shared" si="2"/>
        <v>#N/A</v>
      </c>
      <c r="AO29" s="11"/>
      <c r="AP29" s="11"/>
      <c r="AQ29" s="10">
        <f t="shared" si="6"/>
        <v>0</v>
      </c>
      <c r="AR29" s="10">
        <f t="shared" si="6"/>
        <v>0</v>
      </c>
      <c r="AS29" s="10">
        <f t="shared" si="6"/>
        <v>0</v>
      </c>
      <c r="AT29" s="10" t="s">
        <v>58</v>
      </c>
      <c r="AU29" s="10" t="s">
        <v>91</v>
      </c>
      <c r="AV29" s="10" t="s">
        <v>92</v>
      </c>
      <c r="AW29" s="10">
        <f t="shared" si="7"/>
        <v>0</v>
      </c>
      <c r="AX29" s="10">
        <f t="shared" si="7"/>
        <v>0</v>
      </c>
      <c r="AY29" s="10">
        <f t="shared" si="7"/>
        <v>0</v>
      </c>
      <c r="AZ29" s="10">
        <f t="shared" si="8"/>
        <v>0</v>
      </c>
      <c r="BA29" s="10">
        <f t="shared" si="8"/>
        <v>0</v>
      </c>
      <c r="BB29" s="10">
        <f t="shared" si="8"/>
        <v>0</v>
      </c>
      <c r="BC29" s="10"/>
      <c r="BD29" s="10"/>
      <c r="BE29" s="10"/>
      <c r="BF29" s="9">
        <v>1</v>
      </c>
      <c r="BG29" s="10"/>
    </row>
    <row r="30" spans="1:59">
      <c r="A30" s="10"/>
      <c r="B30" s="10" t="s">
        <v>136</v>
      </c>
      <c r="C30" s="10" t="s">
        <v>136</v>
      </c>
      <c r="H30" s="9"/>
      <c r="AI30" s="10">
        <f t="shared" si="0"/>
        <v>0</v>
      </c>
      <c r="AK30" s="11" t="e">
        <f>+INDEX(EEI_calc!$D:$D,MATCH(Input!$H30,EEI_calc!$A:$A,0))</f>
        <v>#N/A</v>
      </c>
      <c r="AL30" s="11">
        <f t="shared" si="1"/>
        <v>1</v>
      </c>
      <c r="AM30" s="11" t="e">
        <f>ROUND(Q30*AL30/(VLOOKUP(H30,EEI_calc!$A$2:$C$11,2,FALSE)*R30+VLOOKUP(H30,EEI_calc!$A$2:$C$11,3,FALSE))*100,1)</f>
        <v>#N/A</v>
      </c>
      <c r="AN30" s="11" t="e">
        <f t="shared" si="2"/>
        <v>#N/A</v>
      </c>
      <c r="AO30" s="11"/>
      <c r="AP30" s="11"/>
      <c r="AQ30" s="10">
        <f t="shared" si="6"/>
        <v>0</v>
      </c>
      <c r="AR30" s="10">
        <f t="shared" si="6"/>
        <v>0</v>
      </c>
      <c r="AS30" s="10">
        <f t="shared" si="6"/>
        <v>0</v>
      </c>
      <c r="AT30" s="10" t="s">
        <v>58</v>
      </c>
      <c r="AU30" s="10" t="s">
        <v>91</v>
      </c>
      <c r="AV30" s="10" t="s">
        <v>92</v>
      </c>
      <c r="AW30" s="10">
        <f t="shared" si="7"/>
        <v>0</v>
      </c>
      <c r="AX30" s="10">
        <f t="shared" si="7"/>
        <v>0</v>
      </c>
      <c r="AY30" s="10">
        <f t="shared" si="7"/>
        <v>0</v>
      </c>
      <c r="AZ30" s="10">
        <f t="shared" si="8"/>
        <v>0</v>
      </c>
      <c r="BA30" s="10">
        <f t="shared" si="8"/>
        <v>0</v>
      </c>
      <c r="BB30" s="10">
        <f t="shared" si="8"/>
        <v>0</v>
      </c>
      <c r="BC30" s="10"/>
      <c r="BD30" s="10"/>
      <c r="BE30" s="10"/>
      <c r="BF30" s="9">
        <v>1</v>
      </c>
      <c r="BG30" s="10"/>
    </row>
  </sheetData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EEI_calc!$A$2:$A$11</xm:f>
          </x14:formula1>
          <xm:sqref>H6:H30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activeCell="A4" sqref="A4"/>
    </sheetView>
  </sheetViews>
  <sheetFormatPr defaultColWidth="10.85546875" defaultRowHeight="18.5"/>
  <cols>
    <col min="1" max="1" width="29.5703125" bestFit="1" customWidth="1"/>
    <col min="4" max="4" width="16.5703125" bestFit="1" customWidth="1"/>
  </cols>
  <sheetData>
    <row r="1" spans="1:4">
      <c r="A1" t="s">
        <v>69</v>
      </c>
      <c r="B1" t="s">
        <v>47</v>
      </c>
      <c r="C1" t="s">
        <v>48</v>
      </c>
      <c r="D1" t="s">
        <v>100</v>
      </c>
    </row>
    <row r="2" spans="1:4">
      <c r="A2" s="8" t="s">
        <v>64</v>
      </c>
      <c r="B2" s="13">
        <v>1</v>
      </c>
      <c r="C2" s="14">
        <v>1.2999999999999999E-2</v>
      </c>
      <c r="D2">
        <v>100</v>
      </c>
    </row>
    <row r="3" spans="1:4">
      <c r="A3" s="8" t="s">
        <v>65</v>
      </c>
      <c r="B3" s="13">
        <v>1</v>
      </c>
      <c r="C3" s="14">
        <v>8.9999999999999993E-3</v>
      </c>
      <c r="D3">
        <v>75</v>
      </c>
    </row>
    <row r="4" spans="1:4">
      <c r="A4" s="8" t="s">
        <v>66</v>
      </c>
      <c r="B4" s="13">
        <v>4.2</v>
      </c>
      <c r="C4" s="14">
        <v>9.8000000000000007</v>
      </c>
      <c r="D4">
        <v>300</v>
      </c>
    </row>
    <row r="5" spans="1:4">
      <c r="A5" s="8" t="s">
        <v>103</v>
      </c>
      <c r="B5" s="13">
        <v>4.2</v>
      </c>
      <c r="C5" s="14">
        <v>9.8000000000000007</v>
      </c>
      <c r="D5">
        <v>300</v>
      </c>
    </row>
    <row r="6" spans="1:4">
      <c r="A6" s="8" t="s">
        <v>104</v>
      </c>
      <c r="B6" s="13">
        <v>8.5</v>
      </c>
      <c r="C6" s="14">
        <v>19.100000000000001</v>
      </c>
      <c r="D6">
        <v>750</v>
      </c>
    </row>
    <row r="7" spans="1:4">
      <c r="A7" s="8" t="s">
        <v>105</v>
      </c>
      <c r="B7" s="13">
        <v>8.5</v>
      </c>
      <c r="C7" s="14">
        <v>19.100000000000001</v>
      </c>
      <c r="D7">
        <v>1000</v>
      </c>
    </row>
    <row r="8" spans="1:4">
      <c r="A8" s="8" t="s">
        <v>67</v>
      </c>
      <c r="B8" s="14">
        <v>8.5</v>
      </c>
      <c r="C8" s="14">
        <v>19.100000000000001</v>
      </c>
      <c r="D8">
        <v>80</v>
      </c>
    </row>
    <row r="9" spans="1:4">
      <c r="A9" s="8" t="s">
        <v>126</v>
      </c>
      <c r="B9" s="14">
        <v>3.7</v>
      </c>
      <c r="C9" s="14">
        <v>3.5</v>
      </c>
      <c r="D9">
        <v>100</v>
      </c>
    </row>
    <row r="10" spans="1:4">
      <c r="A10" s="8" t="s">
        <v>131</v>
      </c>
      <c r="B10" s="14">
        <v>9.1</v>
      </c>
      <c r="C10" s="14">
        <v>9.1</v>
      </c>
      <c r="D10">
        <v>240</v>
      </c>
    </row>
    <row r="11" spans="1:4">
      <c r="A11" s="8" t="s">
        <v>68</v>
      </c>
      <c r="B11" s="14">
        <v>9.1</v>
      </c>
      <c r="C11" s="14">
        <v>9.1</v>
      </c>
      <c r="D11">
        <v>385</v>
      </c>
    </row>
  </sheetData>
  <sortState xmlns:xlrd2="http://schemas.microsoft.com/office/spreadsheetml/2017/richdata2" ref="A2:C11">
    <sortCondition ref="A2:A11"/>
  </sortState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EEI_calc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Geilinger</dc:creator>
  <cp:lastModifiedBy>Steffen Hepp</cp:lastModifiedBy>
  <dcterms:created xsi:type="dcterms:W3CDTF">2016-07-21T12:47:48Z</dcterms:created>
  <dcterms:modified xsi:type="dcterms:W3CDTF">2022-02-17T10:20:53Z</dcterms:modified>
</cp:coreProperties>
</file>