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filterPrivacy="1" showInkAnnotation="0" autoCompressPictures="0"/>
  <xr:revisionPtr revIDLastSave="0" documentId="13_ncr:1_{0FA534A4-E77E-466F-85E8-10549BD7C1A5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Input" sheetId="1" r:id="rId1"/>
    <sheet name="Help" sheetId="3" r:id="rId2"/>
  </sheets>
  <calcPr calcId="18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F51" i="1" l="1"/>
  <c r="AZ51" i="1"/>
  <c r="BA51" i="1" s="1"/>
  <c r="BB51" i="1" s="1"/>
  <c r="AU51" i="1"/>
  <c r="AV51" i="1" s="1"/>
  <c r="AT51" i="1"/>
  <c r="AN51" i="1"/>
  <c r="AM51" i="1"/>
  <c r="AL51" i="1"/>
  <c r="BF50" i="1"/>
  <c r="AZ50" i="1"/>
  <c r="BA50" i="1" s="1"/>
  <c r="BB50" i="1" s="1"/>
  <c r="AU50" i="1"/>
  <c r="AV50" i="1" s="1"/>
  <c r="AT50" i="1"/>
  <c r="AN50" i="1"/>
  <c r="AM50" i="1"/>
  <c r="AL50" i="1"/>
  <c r="BF49" i="1"/>
  <c r="AZ49" i="1"/>
  <c r="BA49" i="1" s="1"/>
  <c r="BB49" i="1" s="1"/>
  <c r="AU49" i="1"/>
  <c r="AV49" i="1" s="1"/>
  <c r="AT49" i="1"/>
  <c r="AN49" i="1"/>
  <c r="AM49" i="1"/>
  <c r="AL49" i="1"/>
  <c r="BF48" i="1"/>
  <c r="AZ48" i="1"/>
  <c r="BA48" i="1" s="1"/>
  <c r="BB48" i="1" s="1"/>
  <c r="AT48" i="1"/>
  <c r="AU48" i="1" s="1"/>
  <c r="AV48" i="1" s="1"/>
  <c r="AN48" i="1"/>
  <c r="AM48" i="1"/>
  <c r="AL48" i="1"/>
  <c r="BF47" i="1"/>
  <c r="AZ47" i="1"/>
  <c r="BA47" i="1" s="1"/>
  <c r="BB47" i="1" s="1"/>
  <c r="AU47" i="1"/>
  <c r="AV47" i="1" s="1"/>
  <c r="AT47" i="1"/>
  <c r="AN47" i="1"/>
  <c r="AM47" i="1"/>
  <c r="AL47" i="1"/>
  <c r="BF46" i="1"/>
  <c r="AZ46" i="1"/>
  <c r="BA46" i="1" s="1"/>
  <c r="BB46" i="1" s="1"/>
  <c r="AU46" i="1"/>
  <c r="AV46" i="1" s="1"/>
  <c r="AT46" i="1"/>
  <c r="AN46" i="1"/>
  <c r="AM46" i="1"/>
  <c r="AL46" i="1"/>
  <c r="BF45" i="1"/>
  <c r="AZ45" i="1"/>
  <c r="BA45" i="1" s="1"/>
  <c r="BB45" i="1" s="1"/>
  <c r="AU45" i="1"/>
  <c r="AV45" i="1" s="1"/>
  <c r="AT45" i="1"/>
  <c r="AN45" i="1"/>
  <c r="AM45" i="1"/>
  <c r="AL45" i="1"/>
  <c r="BF44" i="1"/>
  <c r="AZ44" i="1"/>
  <c r="BA44" i="1" s="1"/>
  <c r="BB44" i="1" s="1"/>
  <c r="AT44" i="1"/>
  <c r="AU44" i="1" s="1"/>
  <c r="AV44" i="1" s="1"/>
  <c r="AN44" i="1"/>
  <c r="AM44" i="1"/>
  <c r="AL44" i="1"/>
  <c r="BF43" i="1"/>
  <c r="AZ43" i="1"/>
  <c r="BA43" i="1" s="1"/>
  <c r="BB43" i="1" s="1"/>
  <c r="AU43" i="1"/>
  <c r="AV43" i="1" s="1"/>
  <c r="AT43" i="1"/>
  <c r="AN43" i="1"/>
  <c r="AM43" i="1"/>
  <c r="AL43" i="1"/>
  <c r="BF42" i="1"/>
  <c r="AZ42" i="1"/>
  <c r="BA42" i="1" s="1"/>
  <c r="BB42" i="1" s="1"/>
  <c r="AU42" i="1"/>
  <c r="AV42" i="1" s="1"/>
  <c r="AT42" i="1"/>
  <c r="AN42" i="1"/>
  <c r="AM42" i="1"/>
  <c r="AL42" i="1"/>
  <c r="BF41" i="1"/>
  <c r="AZ41" i="1"/>
  <c r="BA41" i="1" s="1"/>
  <c r="BB41" i="1" s="1"/>
  <c r="AU41" i="1"/>
  <c r="AV41" i="1" s="1"/>
  <c r="AT41" i="1"/>
  <c r="AN41" i="1"/>
  <c r="AM41" i="1"/>
  <c r="AL41" i="1"/>
  <c r="BF40" i="1"/>
  <c r="AZ40" i="1"/>
  <c r="BA40" i="1" s="1"/>
  <c r="BB40" i="1" s="1"/>
  <c r="AT40" i="1"/>
  <c r="AU40" i="1" s="1"/>
  <c r="AV40" i="1" s="1"/>
  <c r="AN40" i="1"/>
  <c r="AM40" i="1"/>
  <c r="AL40" i="1"/>
  <c r="BF39" i="1"/>
  <c r="AZ39" i="1"/>
  <c r="BA39" i="1" s="1"/>
  <c r="BB39" i="1" s="1"/>
  <c r="AU39" i="1"/>
  <c r="AV39" i="1" s="1"/>
  <c r="AT39" i="1"/>
  <c r="AN39" i="1"/>
  <c r="AM39" i="1"/>
  <c r="AL39" i="1"/>
  <c r="BF38" i="1"/>
  <c r="AZ38" i="1"/>
  <c r="BA38" i="1" s="1"/>
  <c r="BB38" i="1" s="1"/>
  <c r="AU38" i="1"/>
  <c r="AV38" i="1" s="1"/>
  <c r="AT38" i="1"/>
  <c r="AN38" i="1"/>
  <c r="AM38" i="1"/>
  <c r="AL38" i="1"/>
  <c r="BF37" i="1"/>
  <c r="AZ37" i="1"/>
  <c r="BA37" i="1" s="1"/>
  <c r="BB37" i="1" s="1"/>
  <c r="AU37" i="1"/>
  <c r="AV37" i="1" s="1"/>
  <c r="AT37" i="1"/>
  <c r="AN37" i="1"/>
  <c r="AM37" i="1"/>
  <c r="AL37" i="1"/>
  <c r="BF36" i="1"/>
  <c r="AZ36" i="1"/>
  <c r="BA36" i="1" s="1"/>
  <c r="BB36" i="1" s="1"/>
  <c r="AT36" i="1"/>
  <c r="AU36" i="1" s="1"/>
  <c r="AV36" i="1" s="1"/>
  <c r="AN36" i="1"/>
  <c r="AM36" i="1"/>
  <c r="AL36" i="1"/>
  <c r="BF35" i="1"/>
  <c r="AZ35" i="1"/>
  <c r="BA35" i="1" s="1"/>
  <c r="BB35" i="1" s="1"/>
  <c r="AU35" i="1"/>
  <c r="AV35" i="1" s="1"/>
  <c r="AT35" i="1"/>
  <c r="AN35" i="1"/>
  <c r="AM35" i="1"/>
  <c r="AL35" i="1"/>
  <c r="BF34" i="1"/>
  <c r="AZ34" i="1"/>
  <c r="BA34" i="1" s="1"/>
  <c r="BB34" i="1" s="1"/>
  <c r="AU34" i="1"/>
  <c r="AV34" i="1" s="1"/>
  <c r="AT34" i="1"/>
  <c r="AN34" i="1"/>
  <c r="AM34" i="1"/>
  <c r="AL34" i="1"/>
  <c r="BF33" i="1"/>
  <c r="AZ33" i="1"/>
  <c r="BA33" i="1" s="1"/>
  <c r="BB33" i="1" s="1"/>
  <c r="AU33" i="1"/>
  <c r="AV33" i="1" s="1"/>
  <c r="AT33" i="1"/>
  <c r="AN33" i="1"/>
  <c r="AM33" i="1"/>
  <c r="AL33" i="1"/>
  <c r="BF32" i="1"/>
  <c r="AZ32" i="1"/>
  <c r="BA32" i="1" s="1"/>
  <c r="BB32" i="1" s="1"/>
  <c r="AT32" i="1"/>
  <c r="AU32" i="1" s="1"/>
  <c r="AV32" i="1" s="1"/>
  <c r="AN32" i="1"/>
  <c r="AM32" i="1"/>
  <c r="AL32" i="1"/>
  <c r="BF31" i="1"/>
  <c r="AZ31" i="1"/>
  <c r="BA31" i="1" s="1"/>
  <c r="BB31" i="1" s="1"/>
  <c r="AU31" i="1"/>
  <c r="AV31" i="1" s="1"/>
  <c r="AT31" i="1"/>
  <c r="AN31" i="1"/>
  <c r="AM31" i="1"/>
  <c r="AL31" i="1"/>
  <c r="BF30" i="1"/>
  <c r="AZ30" i="1"/>
  <c r="BA30" i="1" s="1"/>
  <c r="BB30" i="1" s="1"/>
  <c r="AU30" i="1"/>
  <c r="AV30" i="1" s="1"/>
  <c r="AT30" i="1"/>
  <c r="AN30" i="1"/>
  <c r="AM30" i="1"/>
  <c r="AL30" i="1"/>
  <c r="BF29" i="1"/>
  <c r="AZ29" i="1"/>
  <c r="BA29" i="1" s="1"/>
  <c r="BB29" i="1" s="1"/>
  <c r="AU29" i="1"/>
  <c r="AV29" i="1" s="1"/>
  <c r="AT29" i="1"/>
  <c r="AN29" i="1"/>
  <c r="AM29" i="1"/>
  <c r="AL29" i="1"/>
  <c r="BF28" i="1"/>
  <c r="AZ28" i="1"/>
  <c r="BA28" i="1" s="1"/>
  <c r="BB28" i="1" s="1"/>
  <c r="AT28" i="1"/>
  <c r="AU28" i="1" s="1"/>
  <c r="AV28" i="1" s="1"/>
  <c r="AN28" i="1"/>
  <c r="AM28" i="1"/>
  <c r="AL28" i="1"/>
  <c r="BF27" i="1"/>
  <c r="AZ27" i="1"/>
  <c r="BA27" i="1" s="1"/>
  <c r="BB27" i="1" s="1"/>
  <c r="AU27" i="1"/>
  <c r="AV27" i="1" s="1"/>
  <c r="AT27" i="1"/>
  <c r="AN27" i="1"/>
  <c r="AM27" i="1"/>
  <c r="AL27" i="1"/>
  <c r="BF26" i="1"/>
  <c r="AZ26" i="1"/>
  <c r="BA26" i="1" s="1"/>
  <c r="BB26" i="1" s="1"/>
  <c r="AU26" i="1"/>
  <c r="AV26" i="1" s="1"/>
  <c r="AT26" i="1"/>
  <c r="AN26" i="1"/>
  <c r="AM26" i="1"/>
  <c r="AL26" i="1"/>
  <c r="BF25" i="1"/>
  <c r="AZ25" i="1"/>
  <c r="BA25" i="1" s="1"/>
  <c r="BB25" i="1" s="1"/>
  <c r="AU25" i="1"/>
  <c r="AV25" i="1" s="1"/>
  <c r="AT25" i="1"/>
  <c r="AN25" i="1"/>
  <c r="AM25" i="1"/>
  <c r="AL25" i="1"/>
  <c r="BF24" i="1"/>
  <c r="AZ24" i="1"/>
  <c r="BA24" i="1" s="1"/>
  <c r="BB24" i="1" s="1"/>
  <c r="AT24" i="1"/>
  <c r="AU24" i="1" s="1"/>
  <c r="AV24" i="1" s="1"/>
  <c r="AN24" i="1"/>
  <c r="AM24" i="1"/>
  <c r="AL24" i="1"/>
  <c r="BF23" i="1"/>
  <c r="AZ23" i="1"/>
  <c r="BA23" i="1" s="1"/>
  <c r="BB23" i="1" s="1"/>
  <c r="AU23" i="1"/>
  <c r="AV23" i="1" s="1"/>
  <c r="AT23" i="1"/>
  <c r="AN23" i="1"/>
  <c r="AM23" i="1"/>
  <c r="AL23" i="1"/>
  <c r="BF22" i="1"/>
  <c r="AZ22" i="1"/>
  <c r="BA22" i="1" s="1"/>
  <c r="BB22" i="1" s="1"/>
  <c r="AU22" i="1"/>
  <c r="AV22" i="1" s="1"/>
  <c r="AT22" i="1"/>
  <c r="AN22" i="1"/>
  <c r="AM22" i="1"/>
  <c r="AL22" i="1"/>
  <c r="BF21" i="1"/>
  <c r="AZ21" i="1"/>
  <c r="BA21" i="1" s="1"/>
  <c r="BB21" i="1" s="1"/>
  <c r="AU21" i="1"/>
  <c r="AV21" i="1" s="1"/>
  <c r="AT21" i="1"/>
  <c r="AN21" i="1"/>
  <c r="AM21" i="1"/>
  <c r="AL21" i="1"/>
  <c r="BF20" i="1"/>
  <c r="AZ20" i="1"/>
  <c r="BA20" i="1" s="1"/>
  <c r="BB20" i="1" s="1"/>
  <c r="AT20" i="1"/>
  <c r="AU20" i="1" s="1"/>
  <c r="AV20" i="1" s="1"/>
  <c r="AN20" i="1"/>
  <c r="AM20" i="1"/>
  <c r="AL20" i="1"/>
  <c r="BF19" i="1"/>
  <c r="AZ19" i="1"/>
  <c r="BA19" i="1" s="1"/>
  <c r="BB19" i="1" s="1"/>
  <c r="AU19" i="1"/>
  <c r="AV19" i="1" s="1"/>
  <c r="AT19" i="1"/>
  <c r="AN19" i="1"/>
  <c r="AM19" i="1"/>
  <c r="AL19" i="1"/>
  <c r="BF18" i="1"/>
  <c r="AZ18" i="1"/>
  <c r="BA18" i="1" s="1"/>
  <c r="BB18" i="1" s="1"/>
  <c r="AU18" i="1"/>
  <c r="AV18" i="1" s="1"/>
  <c r="AT18" i="1"/>
  <c r="AN18" i="1"/>
  <c r="AM18" i="1"/>
  <c r="AL18" i="1"/>
  <c r="BF17" i="1"/>
  <c r="AZ17" i="1"/>
  <c r="BA17" i="1" s="1"/>
  <c r="BB17" i="1" s="1"/>
  <c r="AU17" i="1"/>
  <c r="AV17" i="1" s="1"/>
  <c r="AT17" i="1"/>
  <c r="AN17" i="1"/>
  <c r="AM17" i="1"/>
  <c r="AL17" i="1"/>
  <c r="BF16" i="1"/>
  <c r="AZ16" i="1"/>
  <c r="BA16" i="1" s="1"/>
  <c r="BB16" i="1" s="1"/>
  <c r="AT16" i="1"/>
  <c r="AU16" i="1" s="1"/>
  <c r="AV16" i="1" s="1"/>
  <c r="AN16" i="1"/>
  <c r="AM16" i="1"/>
  <c r="AL16" i="1"/>
  <c r="BF15" i="1"/>
  <c r="AZ15" i="1"/>
  <c r="BA15" i="1" s="1"/>
  <c r="BB15" i="1" s="1"/>
  <c r="AU15" i="1"/>
  <c r="AV15" i="1" s="1"/>
  <c r="AT15" i="1"/>
  <c r="AN15" i="1"/>
  <c r="AM15" i="1"/>
  <c r="AL15" i="1"/>
  <c r="BF14" i="1"/>
  <c r="AZ14" i="1"/>
  <c r="BA14" i="1" s="1"/>
  <c r="BB14" i="1" s="1"/>
  <c r="AU14" i="1"/>
  <c r="AV14" i="1" s="1"/>
  <c r="AT14" i="1"/>
  <c r="AN14" i="1"/>
  <c r="AM14" i="1"/>
  <c r="AL14" i="1"/>
  <c r="BF13" i="1"/>
  <c r="AZ13" i="1"/>
  <c r="BA13" i="1" s="1"/>
  <c r="BB13" i="1" s="1"/>
  <c r="AU13" i="1"/>
  <c r="AV13" i="1" s="1"/>
  <c r="AT13" i="1"/>
  <c r="AN13" i="1"/>
  <c r="AM13" i="1"/>
  <c r="AL13" i="1"/>
  <c r="BF12" i="1"/>
  <c r="AZ12" i="1"/>
  <c r="BA12" i="1" s="1"/>
  <c r="BB12" i="1" s="1"/>
  <c r="AT12" i="1"/>
  <c r="AU12" i="1" s="1"/>
  <c r="AV12" i="1" s="1"/>
  <c r="AN12" i="1"/>
  <c r="AM12" i="1"/>
  <c r="AL12" i="1"/>
  <c r="BF11" i="1"/>
  <c r="AZ11" i="1"/>
  <c r="BA11" i="1" s="1"/>
  <c r="BB11" i="1" s="1"/>
  <c r="AU11" i="1"/>
  <c r="AV11" i="1" s="1"/>
  <c r="AT11" i="1"/>
  <c r="AN11" i="1"/>
  <c r="AM11" i="1"/>
  <c r="AL11" i="1"/>
  <c r="BF10" i="1"/>
  <c r="AZ10" i="1"/>
  <c r="BA10" i="1" s="1"/>
  <c r="BB10" i="1" s="1"/>
  <c r="AU10" i="1"/>
  <c r="AV10" i="1" s="1"/>
  <c r="AT10" i="1"/>
  <c r="AN10" i="1"/>
  <c r="AM10" i="1"/>
  <c r="AL10" i="1"/>
  <c r="BF9" i="1"/>
  <c r="AZ9" i="1"/>
  <c r="BA9" i="1" s="1"/>
  <c r="BB9" i="1" s="1"/>
  <c r="AU9" i="1"/>
  <c r="AV9" i="1" s="1"/>
  <c r="AT9" i="1"/>
  <c r="AN9" i="1"/>
  <c r="AM9" i="1"/>
  <c r="AL9" i="1"/>
  <c r="BF8" i="1"/>
  <c r="AZ8" i="1"/>
  <c r="BA8" i="1" s="1"/>
  <c r="BB8" i="1" s="1"/>
  <c r="AT8" i="1"/>
  <c r="AU8" i="1" s="1"/>
  <c r="AV8" i="1" s="1"/>
  <c r="AN8" i="1"/>
  <c r="AM8" i="1"/>
  <c r="AL8" i="1"/>
  <c r="BF7" i="1"/>
  <c r="AZ7" i="1"/>
  <c r="BA7" i="1" s="1"/>
  <c r="BB7" i="1" s="1"/>
  <c r="AU7" i="1"/>
  <c r="AV7" i="1" s="1"/>
  <c r="AT7" i="1"/>
  <c r="AN7" i="1"/>
  <c r="AM7" i="1"/>
  <c r="AL7" i="1"/>
  <c r="BF6" i="1"/>
  <c r="AZ6" i="1"/>
  <c r="BA6" i="1" s="1"/>
  <c r="BB6" i="1" s="1"/>
  <c r="AU6" i="1"/>
  <c r="AV6" i="1" s="1"/>
  <c r="AT6" i="1"/>
  <c r="AN6" i="1"/>
  <c r="AM6" i="1"/>
  <c r="AL6" i="1"/>
  <c r="BF5" i="1"/>
  <c r="AZ5" i="1"/>
  <c r="BA5" i="1" s="1"/>
  <c r="BB5" i="1" s="1"/>
  <c r="AU5" i="1"/>
  <c r="AV5" i="1" s="1"/>
  <c r="AT5" i="1"/>
  <c r="AN5" i="1"/>
  <c r="AM5" i="1"/>
  <c r="AL5" i="1"/>
  <c r="BF4" i="1"/>
  <c r="AN4" i="1"/>
  <c r="AZ4" i="1"/>
  <c r="BA4" i="1" s="1"/>
  <c r="BB4" i="1" s="1"/>
  <c r="AT4" i="1"/>
  <c r="AU4" i="1" s="1"/>
  <c r="AV4" i="1" s="1"/>
  <c r="AL4" i="1"/>
  <c r="AM4" i="1" s="1"/>
</calcChain>
</file>

<file path=xl/sharedStrings.xml><?xml version="1.0" encoding="utf-8"?>
<sst xmlns="http://schemas.openxmlformats.org/spreadsheetml/2006/main" count="423" uniqueCount="170">
  <si>
    <t>Marke</t>
  </si>
  <si>
    <t>Modell</t>
  </si>
  <si>
    <t>Energie (kWh/Jahr)</t>
  </si>
  <si>
    <t>Gerätetyp</t>
  </si>
  <si>
    <t>Klimaklasse</t>
  </si>
  <si>
    <t>Kaufpreis</t>
  </si>
  <si>
    <t>Strom in 8 J.</t>
  </si>
  <si>
    <t>Total in 8 J.</t>
  </si>
  <si>
    <t>Nutzinhalt gesamt (l)</t>
  </si>
  <si>
    <t>Einstellbarer Temperatur-Bereich (°C)</t>
  </si>
  <si>
    <t>Kältemittel</t>
  </si>
  <si>
    <t>Höhe (mm)</t>
  </si>
  <si>
    <t>Breite (mm)</t>
  </si>
  <si>
    <t>Tiefe (mm)</t>
  </si>
  <si>
    <t>Link zum Hersteller</t>
  </si>
  <si>
    <t>Brand</t>
  </si>
  <si>
    <t>Model</t>
  </si>
  <si>
    <t>Net volume (liters)</t>
  </si>
  <si>
    <t>Climate class</t>
  </si>
  <si>
    <t>Energy (kWh/year)</t>
  </si>
  <si>
    <t>Refrigerant</t>
  </si>
  <si>
    <t>Countries available</t>
  </si>
  <si>
    <t>Link to manufacturer</t>
  </si>
  <si>
    <t>Height (mm)</t>
  </si>
  <si>
    <t>Width (mm)</t>
  </si>
  <si>
    <t>Depth (mm)</t>
  </si>
  <si>
    <t>update_number</t>
  </si>
  <si>
    <t>depth_mm_0dec</t>
  </si>
  <si>
    <t>cost_electricity_8yrs</t>
  </si>
  <si>
    <t>cost_total_8yrs</t>
  </si>
  <si>
    <t>capacity_volume_net_litres</t>
  </si>
  <si>
    <t>brand</t>
  </si>
  <si>
    <t>link_producer-de_CH</t>
  </si>
  <si>
    <t>type_of_cooling_commercial_coolers</t>
  </si>
  <si>
    <t>refrigerant</t>
  </si>
  <si>
    <t>temperature_range</t>
  </si>
  <si>
    <t>height_mm_0dec</t>
  </si>
  <si>
    <t>width_mm_0dec</t>
  </si>
  <si>
    <t>price_purchase</t>
  </si>
  <si>
    <t>model-de_CH</t>
  </si>
  <si>
    <t>energy_kwh_year</t>
  </si>
  <si>
    <t>Storage tempe-rature range (°C)</t>
  </si>
  <si>
    <t>ean</t>
  </si>
  <si>
    <t>EAN</t>
  </si>
  <si>
    <t>model-en_GB</t>
  </si>
  <si>
    <t>model-fr_CH</t>
  </si>
  <si>
    <t>model-it_CH</t>
  </si>
  <si>
    <t>link_financial_incentive-de_CH</t>
  </si>
  <si>
    <t>link_financial_incentive-fr_CH</t>
  </si>
  <si>
    <t>link_financial_incentive-it_CH</t>
  </si>
  <si>
    <t>link_producer-en_GB</t>
  </si>
  <si>
    <t>link_producer-fr_CH</t>
  </si>
  <si>
    <t>link_producer-it_CH</t>
  </si>
  <si>
    <t>Total display area (m2)</t>
  </si>
  <si>
    <t>Temperature class</t>
  </si>
  <si>
    <t>type_of_display_refrigerator</t>
  </si>
  <si>
    <t>T1 (highest temp. of warmest M-package)</t>
  </si>
  <si>
    <t>Ambient tempe-rature range (°C)</t>
  </si>
  <si>
    <t>Gross volume (liters)</t>
  </si>
  <si>
    <t>Light and Regulation</t>
  </si>
  <si>
    <t>Display and Control</t>
  </si>
  <si>
    <t>temperature_class</t>
  </si>
  <si>
    <t>eei_temperature_t1_display_refrigerator</t>
  </si>
  <si>
    <t>Bruttoinhalt gesamt (l)</t>
  </si>
  <si>
    <t>capacity_volume_gross_litres</t>
  </si>
  <si>
    <t>Umgebungstemperatur (°C)</t>
  </si>
  <si>
    <t>temperature_ambient</t>
  </si>
  <si>
    <t>Energy (kWh/24h)</t>
  </si>
  <si>
    <t>Energie (kWh/24h)</t>
  </si>
  <si>
    <t>energy_kwh_24h</t>
  </si>
  <si>
    <t>Warenpräsentationsfläche (m2)</t>
  </si>
  <si>
    <t>display_area_m2</t>
  </si>
  <si>
    <t>Effizienz-Index (%)</t>
  </si>
  <si>
    <t>Energy efficiency Index (%)</t>
  </si>
  <si>
    <t>Steuerung und Anzeigen</t>
  </si>
  <si>
    <t>regulation_and_display-de_CH</t>
  </si>
  <si>
    <t>Licht</t>
  </si>
  <si>
    <t>lighting</t>
  </si>
  <si>
    <t>regulation_and_display-en_GB</t>
  </si>
  <si>
    <t>regulation_and_display-fr_CH</t>
  </si>
  <si>
    <t>regulation_and_display-it_CH</t>
  </si>
  <si>
    <t>max_financial_incentive</t>
  </si>
  <si>
    <t>Type of refrigerator</t>
  </si>
  <si>
    <t>climate_class</t>
  </si>
  <si>
    <t>energy_efficiency_index_percental</t>
  </si>
  <si>
    <t>topten_listed_since</t>
  </si>
  <si>
    <t>measuring_norm</t>
  </si>
  <si>
    <t>data_type_and_origin</t>
  </si>
  <si>
    <t>noise_db</t>
  </si>
  <si>
    <t>Forced-air (yes/no)</t>
  </si>
  <si>
    <t>Umluft (ja/nein)</t>
  </si>
  <si>
    <t>countries_available</t>
  </si>
  <si>
    <t>vs_compressor</t>
  </si>
  <si>
    <t>VS Compessor (ja/nein)</t>
  </si>
  <si>
    <t>VS Compressor (yes/no)</t>
  </si>
  <si>
    <t>Refrigerant charge</t>
  </si>
  <si>
    <t>Kältemittel-Menge</t>
  </si>
  <si>
    <t>Effizienzklasse</t>
  </si>
  <si>
    <t>Energy efficiency class</t>
  </si>
  <si>
    <t>energy_efficiency_class</t>
  </si>
  <si>
    <t>refrigerant_charge</t>
  </si>
  <si>
    <t>Geräuschpegel (dB)</t>
  </si>
  <si>
    <t>Noise (dB)</t>
  </si>
  <si>
    <t>Gewicht (kg)</t>
  </si>
  <si>
    <t>weight_kg_1dec</t>
  </si>
  <si>
    <t>link_eprel</t>
  </si>
  <si>
    <t>EPREL Link</t>
  </si>
  <si>
    <t>Integral components</t>
  </si>
  <si>
    <t>Integrierte Bauteile</t>
  </si>
  <si>
    <t>Externe Bauteile</t>
  </si>
  <si>
    <t>External components</t>
  </si>
  <si>
    <t>Abwärmenutzung</t>
  </si>
  <si>
    <t>Use of waste heat</t>
  </si>
  <si>
    <t>sku</t>
  </si>
  <si>
    <t>Purchase Price</t>
  </si>
  <si>
    <t>Weight (kg)</t>
  </si>
  <si>
    <t>family</t>
  </si>
  <si>
    <t>categories</t>
  </si>
  <si>
    <t>Auswahlkriterien / Selection Criteria</t>
  </si>
  <si>
    <t>remote horizontal display refrigerator</t>
  </si>
  <si>
    <t>zentralgekühlte Tiefkühltruhe</t>
  </si>
  <si>
    <t>zentralgekühlte Universaltruhe</t>
  </si>
  <si>
    <t>zentralgekühlte Kühltruhe</t>
  </si>
  <si>
    <t>zentralgekühlte Theken-Verkaufsvitrine</t>
  </si>
  <si>
    <t>zentralgekühltes Kühlregal</t>
  </si>
  <si>
    <r>
      <t>zentralgekühlter grosser Tiefkühlschrank</t>
    </r>
    <r>
      <rPr>
        <vertAlign val="superscript"/>
        <sz val="11"/>
        <color theme="1"/>
        <rFont val="Calibri"/>
        <family val="2"/>
        <scheme val="minor"/>
      </rPr>
      <t>2</t>
    </r>
  </si>
  <si>
    <r>
      <t>zentralgekühlter mittlerer Tiefkühlschrank</t>
    </r>
    <r>
      <rPr>
        <vertAlign val="superscript"/>
        <sz val="11"/>
        <color theme="1"/>
        <rFont val="Calibri"/>
        <family val="2"/>
        <scheme val="minor"/>
      </rPr>
      <t>1</t>
    </r>
  </si>
  <si>
    <t>remote vertical display refrigerator</t>
  </si>
  <si>
    <t>remote counter top refrigerator</t>
  </si>
  <si>
    <t>Type of Cabinet</t>
  </si>
  <si>
    <t>min class C (EEI &lt; 35)</t>
  </si>
  <si>
    <t>min class D (EEI &lt; 50)</t>
  </si>
  <si>
    <t>min class B (EEI &lt; 20)</t>
  </si>
  <si>
    <t>min class A (EEI &lt; 10)</t>
  </si>
  <si>
    <r>
      <t xml:space="preserve">remote large vertical display freezer 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</si>
  <si>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remote medium vertical display freezer 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</si>
  <si>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i/>
        <vertAlign val="superscript"/>
        <sz val="12"/>
        <rFont val="Calibri"/>
        <family val="2"/>
        <scheme val="minor"/>
      </rPr>
      <t>1</t>
    </r>
    <r>
      <rPr>
        <i/>
        <sz val="12"/>
        <rFont val="Calibri"/>
        <family val="2"/>
        <scheme val="minor"/>
      </rPr>
      <t xml:space="preserve"> mittlere / medium-sized: 0.33 m</t>
    </r>
    <r>
      <rPr>
        <i/>
        <vertAlign val="superscript"/>
        <sz val="12"/>
        <rFont val="Calibri"/>
        <family val="2"/>
        <scheme val="minor"/>
      </rPr>
      <t>2</t>
    </r>
    <r>
      <rPr>
        <i/>
        <sz val="12"/>
        <rFont val="Calibri"/>
        <family val="2"/>
        <scheme val="minor"/>
      </rPr>
      <t xml:space="preserve"> ≤ TDA &lt; 2 m</t>
    </r>
    <r>
      <rPr>
        <i/>
        <vertAlign val="superscript"/>
        <sz val="12"/>
        <rFont val="Calibri"/>
        <family val="2"/>
        <scheme val="minor"/>
      </rPr>
      <t>2</t>
    </r>
  </si>
  <si>
    <r>
      <rPr>
        <i/>
        <vertAlign val="superscript"/>
        <sz val="12"/>
        <rFont val="Calibri"/>
        <family val="2"/>
        <scheme val="minor"/>
      </rPr>
      <t xml:space="preserve">2 </t>
    </r>
    <r>
      <rPr>
        <i/>
        <sz val="12"/>
        <rFont val="Calibri"/>
        <family val="2"/>
        <scheme val="minor"/>
      </rPr>
      <t xml:space="preserve"> grosse / large : TDA ≥ 2 m</t>
    </r>
    <r>
      <rPr>
        <i/>
        <vertAlign val="superscript"/>
        <sz val="12"/>
        <rFont val="Calibri"/>
        <family val="2"/>
        <scheme val="minor"/>
      </rPr>
      <t>2</t>
    </r>
  </si>
  <si>
    <r>
      <t xml:space="preserve">zentralgekühlter kleiner Theken-Gefrierschrank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</si>
  <si>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remote counter top freezer 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</si>
  <si>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i/>
        <vertAlign val="superscript"/>
        <sz val="12"/>
        <color theme="1"/>
        <rFont val="Calibri"/>
        <family val="2"/>
        <scheme val="minor"/>
      </rPr>
      <t>3</t>
    </r>
    <r>
      <rPr>
        <i/>
        <sz val="12"/>
        <color theme="1"/>
        <rFont val="Calibri"/>
        <family val="2"/>
        <scheme val="minor"/>
      </rPr>
      <t xml:space="preserve"> klein / small: TDA &lt; 0.33 m</t>
    </r>
    <r>
      <rPr>
        <i/>
        <vertAlign val="superscript"/>
        <sz val="12"/>
        <color theme="1"/>
        <rFont val="Calibri"/>
        <family val="2"/>
        <scheme val="minor"/>
      </rPr>
      <t>2</t>
    </r>
  </si>
  <si>
    <t>EEI calculation according to EU regulation (EU) 2019/2018 for remote cabinets</t>
  </si>
  <si>
    <t>EEI Berechnung gemäss EU Verordnung 2019/2018 für 'nicht-steckerfertige' Verkaufskühlgeräte</t>
  </si>
  <si>
    <t>remote horizontal display freezer</t>
  </si>
  <si>
    <t>remote horizontal universal chest</t>
  </si>
  <si>
    <t>EEI &lt; 60</t>
  </si>
  <si>
    <t>series_internal</t>
  </si>
  <si>
    <t>further_series-de_CH</t>
  </si>
  <si>
    <t>further_series-en_GB</t>
  </si>
  <si>
    <t>further_series-fr_CH</t>
  </si>
  <si>
    <t>further_series-it_CH</t>
  </si>
  <si>
    <t>horizontal_display_freezers</t>
  </si>
  <si>
    <t>horizontal_display_universal</t>
  </si>
  <si>
    <t>vertical_display_freezers_medium</t>
  </si>
  <si>
    <t>vertical_display_freezers_large</t>
  </si>
  <si>
    <t>counter_top_freezers</t>
  </si>
  <si>
    <t>horizontal_display_refrigerators</t>
  </si>
  <si>
    <t>counter_top_refrigerator</t>
  </si>
  <si>
    <t>vertical_display_refrigerators</t>
  </si>
  <si>
    <t>n.a.</t>
  </si>
  <si>
    <t>https://www.topten.ch/gewerbe</t>
  </si>
  <si>
    <t>https://www.topten.ch/commercial</t>
  </si>
  <si>
    <t>https://www.topten.ch/commerciale</t>
  </si>
  <si>
    <t>je Gerät / per cabinet</t>
  </si>
  <si>
    <t>je Laufmeter / per running meter</t>
  </si>
  <si>
    <r>
      <t xml:space="preserve">Dropdown List </t>
    </r>
    <r>
      <rPr>
        <b/>
        <sz val="12"/>
        <color theme="0"/>
        <rFont val="Calibri"/>
        <family val="2"/>
        <scheme val="minor"/>
      </rPr>
      <t xml:space="preserve"> (Column H in Tab "Input")</t>
    </r>
  </si>
  <si>
    <t>aux1_eprel</t>
  </si>
  <si>
    <t>bus_refrigerators_disp_remote</t>
  </si>
  <si>
    <t>Details zum Schweizer Förderprogramm:</t>
  </si>
  <si>
    <t>Förderbeitrag / Subsidy (in CH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</si>
</sst>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#,##0.0000"/>
    <numFmt numFmtId="166" formatCode="_-* #,##0\ [$CHF]_-;\-* #,##0\ [$CHF]_-;_-* &quot;-&quot;??\ [$CHF]_-;_-@_-"/>
  </numFmts>
  <fonts count="17" x14ac:knownFonts="1"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4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vertAlign val="superscript"/>
      <sz val="12"/>
      <name val="Calibri"/>
      <family val="2"/>
      <scheme val="minor"/>
    </font>
    <font>
      <i/>
      <vertAlign val="superscript"/>
      <sz val="12"/>
      <color theme="1"/>
      <name val="Calibri"/>
      <family val="2"/>
      <scheme val="minor"/>
    </font>
    <font>
      <sz val="14"/>
      <color theme="1"/>
      <name val="Webdings"/>
      <family val="1"/>
      <charset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14"/>
      <color theme="1" tint="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vertical="top" wrapText="1"/>
    </xf>
    <xf numFmtId="0" fontId="0" fillId="0" borderId="0" xfId="0" applyFill="1"/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3" fontId="0" fillId="0" borderId="0" xfId="0" applyNumberFormat="1"/>
    <xf numFmtId="164" fontId="0" fillId="0" borderId="0" xfId="50" applyNumberFormat="1" applyFont="1"/>
    <xf numFmtId="0" fontId="0" fillId="0" borderId="0" xfId="0" applyAlignment="1">
      <alignment horizontal="center"/>
    </xf>
    <xf numFmtId="4" fontId="0" fillId="0" borderId="0" xfId="0" applyNumberFormat="1"/>
    <xf numFmtId="165" fontId="0" fillId="0" borderId="0" xfId="0" applyNumberFormat="1"/>
    <xf numFmtId="0" fontId="0" fillId="0" borderId="2" xfId="0" applyBorder="1"/>
    <xf numFmtId="0" fontId="0" fillId="0" borderId="3" xfId="0" applyBorder="1"/>
    <xf numFmtId="0" fontId="1" fillId="2" borderId="0" xfId="0" applyFont="1" applyFill="1" applyBorder="1"/>
    <xf numFmtId="0" fontId="9" fillId="0" borderId="0" xfId="0" applyFont="1" applyAlignment="1">
      <alignment horizontal="left" vertical="center"/>
    </xf>
    <xf numFmtId="0" fontId="8" fillId="0" borderId="0" xfId="0" applyFont="1"/>
    <xf numFmtId="0" fontId="1" fillId="4" borderId="0" xfId="0" applyFont="1" applyFill="1" applyBorder="1"/>
    <xf numFmtId="0" fontId="5" fillId="0" borderId="0" xfId="0" applyFont="1"/>
    <xf numFmtId="0" fontId="12" fillId="0" borderId="0" xfId="0" applyFont="1"/>
    <xf numFmtId="2" fontId="0" fillId="0" borderId="0" xfId="0" applyNumberFormat="1"/>
    <xf numFmtId="0" fontId="7" fillId="0" borderId="0" xfId="0" applyFont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66" fontId="0" fillId="0" borderId="0" xfId="0" applyNumberFormat="1"/>
    <xf numFmtId="2" fontId="0" fillId="0" borderId="0" xfId="0" applyNumberFormat="1" applyAlignment="1">
      <alignment horizontal="center"/>
    </xf>
    <xf numFmtId="0" fontId="14" fillId="0" borderId="0" xfId="0" applyFont="1"/>
    <xf numFmtId="0" fontId="15" fillId="0" borderId="0" xfId="51" applyFont="1"/>
    <xf numFmtId="166" fontId="0" fillId="0" borderId="5" xfId="0" applyNumberFormat="1" applyBorder="1" applyAlignment="1">
      <alignment horizontal="right"/>
    </xf>
    <xf numFmtId="166" fontId="0" fillId="0" borderId="5" xfId="0" applyNumberFormat="1" applyFill="1" applyBorder="1" applyAlignment="1">
      <alignment horizontal="right"/>
    </xf>
    <xf numFmtId="0" fontId="16" fillId="0" borderId="4" xfId="0" applyFont="1" applyBorder="1" applyAlignment="1">
      <alignment horizontal="left" indent="1"/>
    </xf>
    <xf numFmtId="0" fontId="1" fillId="2" borderId="0" xfId="0" applyFont="1" applyFill="1" applyBorder="1" applyAlignment="1">
      <alignment horizontal="center"/>
    </xf>
  </cellXfs>
  <cellStyles count="52">
    <cellStyle name="Comma" xfId="50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topten.ch/gewer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K52"/>
  <sheetViews>
    <sheetView tabSelected="1" topLeftCell="D1" zoomScale="55" zoomScaleNormal="55" workbookViewId="0">
      <pane ySplit="3" topLeftCell="A4" activePane="bottomLeft" state="frozen"/>
      <selection activeCell="D2" sqref="D2"/>
      <selection pane="bottomLeft" activeCell="D4" sqref="D4"/>
    </sheetView>
  </sheetViews>
  <sheetFormatPr defaultColWidth="10.85546875" defaultRowHeight="18.5" x14ac:dyDescent="0.45"/>
  <cols>
    <col min="1" max="3" width="10.85546875" hidden="1" customWidth="1"/>
    <col min="4" max="7" width="15.7109375" customWidth="1"/>
    <col min="8" max="8" width="26.140625" customWidth="1"/>
    <col min="9" max="35" width="15.7109375" customWidth="1"/>
    <col min="36" max="37" width="14" customWidth="1"/>
    <col min="38" max="38" width="17.78515625" hidden="1" customWidth="1"/>
    <col min="39" max="39" width="13.5" hidden="1" customWidth="1"/>
    <col min="40" max="45" width="20.7109375" hidden="1" customWidth="1"/>
    <col min="46" max="46" width="12.0703125" hidden="1" customWidth="1"/>
    <col min="47" max="47" width="11.28515625" hidden="1" customWidth="1"/>
    <col min="48" max="48" width="11.140625" hidden="1" customWidth="1"/>
    <col min="49" max="49" width="26.42578125" hidden="1" customWidth="1"/>
    <col min="50" max="50" width="25.640625" hidden="1" customWidth="1"/>
    <col min="51" max="51" width="25.5" hidden="1" customWidth="1"/>
    <col min="52" max="52" width="18.42578125" hidden="1" customWidth="1"/>
    <col min="53" max="53" width="17.640625" hidden="1" customWidth="1"/>
    <col min="54" max="54" width="17.5" hidden="1" customWidth="1"/>
    <col min="55" max="55" width="26.28515625" hidden="1" customWidth="1"/>
    <col min="56" max="56" width="25.5" hidden="1" customWidth="1"/>
    <col min="57" max="58" width="25.35546875" hidden="1" customWidth="1"/>
    <col min="59" max="59" width="14.28515625" hidden="1" customWidth="1"/>
    <col min="60" max="60" width="19.0703125" hidden="1" customWidth="1"/>
    <col min="61" max="61" width="14.92578125" hidden="1" customWidth="1"/>
    <col min="62" max="62" width="17.2109375" hidden="1" customWidth="1"/>
    <col min="63" max="63" width="10.85546875" hidden="1" customWidth="1"/>
    <col min="64" max="64" width="10.85546875" customWidth="1"/>
  </cols>
  <sheetData>
    <row r="1" spans="1:62" hidden="1" x14ac:dyDescent="0.45">
      <c r="A1" t="s">
        <v>113</v>
      </c>
      <c r="B1" t="s">
        <v>116</v>
      </c>
      <c r="C1" t="s">
        <v>117</v>
      </c>
      <c r="D1" t="s">
        <v>42</v>
      </c>
      <c r="E1" t="s">
        <v>31</v>
      </c>
      <c r="F1" t="s">
        <v>32</v>
      </c>
      <c r="G1" t="s">
        <v>39</v>
      </c>
      <c r="H1" t="s">
        <v>55</v>
      </c>
      <c r="I1" t="s">
        <v>83</v>
      </c>
      <c r="J1" t="s">
        <v>61</v>
      </c>
      <c r="K1" t="s">
        <v>62</v>
      </c>
      <c r="L1" t="s">
        <v>64</v>
      </c>
      <c r="M1" t="s">
        <v>30</v>
      </c>
      <c r="N1" t="s">
        <v>66</v>
      </c>
      <c r="O1" t="s">
        <v>35</v>
      </c>
      <c r="P1" t="s">
        <v>40</v>
      </c>
      <c r="Q1" t="s">
        <v>69</v>
      </c>
      <c r="R1" t="s">
        <v>71</v>
      </c>
      <c r="S1" t="s">
        <v>84</v>
      </c>
      <c r="T1" t="s">
        <v>99</v>
      </c>
      <c r="U1" t="s">
        <v>34</v>
      </c>
      <c r="V1" t="s">
        <v>100</v>
      </c>
      <c r="W1" t="s">
        <v>88</v>
      </c>
      <c r="X1" t="s">
        <v>33</v>
      </c>
      <c r="Y1" t="s">
        <v>92</v>
      </c>
      <c r="Z1" t="s">
        <v>77</v>
      </c>
      <c r="AA1" t="s">
        <v>75</v>
      </c>
      <c r="AE1" t="s">
        <v>36</v>
      </c>
      <c r="AF1" t="s">
        <v>37</v>
      </c>
      <c r="AG1" t="s">
        <v>27</v>
      </c>
      <c r="AH1" t="s">
        <v>91</v>
      </c>
      <c r="AI1" t="s">
        <v>166</v>
      </c>
      <c r="AJ1" t="s">
        <v>38</v>
      </c>
      <c r="AK1" t="s">
        <v>104</v>
      </c>
      <c r="AL1" t="s">
        <v>28</v>
      </c>
      <c r="AM1" t="s">
        <v>29</v>
      </c>
      <c r="AN1" t="s">
        <v>81</v>
      </c>
      <c r="AO1" t="s">
        <v>146</v>
      </c>
      <c r="AP1" t="s">
        <v>147</v>
      </c>
      <c r="AQ1" t="s">
        <v>148</v>
      </c>
      <c r="AR1" t="s">
        <v>149</v>
      </c>
      <c r="AS1" t="s">
        <v>150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78</v>
      </c>
      <c r="BD1" t="s">
        <v>79</v>
      </c>
      <c r="BE1" t="s">
        <v>80</v>
      </c>
      <c r="BF1" t="s">
        <v>105</v>
      </c>
      <c r="BG1" t="s">
        <v>26</v>
      </c>
      <c r="BH1" t="s">
        <v>87</v>
      </c>
      <c r="BI1" t="s">
        <v>86</v>
      </c>
      <c r="BJ1" t="s">
        <v>85</v>
      </c>
    </row>
    <row r="2" spans="1:62" s="7" customFormat="1" ht="55.5" x14ac:dyDescent="0.45">
      <c r="D2" s="5" t="s">
        <v>43</v>
      </c>
      <c r="E2" s="6" t="s">
        <v>0</v>
      </c>
      <c r="F2" s="6" t="s">
        <v>14</v>
      </c>
      <c r="G2" s="6" t="s">
        <v>1</v>
      </c>
      <c r="H2" s="5" t="s">
        <v>3</v>
      </c>
      <c r="I2" s="6" t="s">
        <v>4</v>
      </c>
      <c r="J2" s="6" t="s">
        <v>54</v>
      </c>
      <c r="K2" s="5" t="s">
        <v>56</v>
      </c>
      <c r="L2" s="6" t="s">
        <v>63</v>
      </c>
      <c r="M2" s="6" t="s">
        <v>8</v>
      </c>
      <c r="N2" s="6" t="s">
        <v>65</v>
      </c>
      <c r="O2" s="6" t="s">
        <v>9</v>
      </c>
      <c r="P2" s="6" t="s">
        <v>2</v>
      </c>
      <c r="Q2" s="6" t="s">
        <v>68</v>
      </c>
      <c r="R2" s="6" t="s">
        <v>70</v>
      </c>
      <c r="S2" s="6" t="s">
        <v>72</v>
      </c>
      <c r="T2" s="6" t="s">
        <v>97</v>
      </c>
      <c r="U2" s="6" t="s">
        <v>10</v>
      </c>
      <c r="V2" s="6" t="s">
        <v>96</v>
      </c>
      <c r="W2" s="6" t="s">
        <v>101</v>
      </c>
      <c r="X2" s="6" t="s">
        <v>90</v>
      </c>
      <c r="Y2" s="6" t="s">
        <v>93</v>
      </c>
      <c r="Z2" s="6" t="s">
        <v>76</v>
      </c>
      <c r="AA2" s="6" t="s">
        <v>74</v>
      </c>
      <c r="AB2" s="6" t="s">
        <v>108</v>
      </c>
      <c r="AC2" s="6" t="s">
        <v>109</v>
      </c>
      <c r="AD2" s="6" t="s">
        <v>111</v>
      </c>
      <c r="AE2" s="6" t="s">
        <v>11</v>
      </c>
      <c r="AF2" s="6" t="s">
        <v>12</v>
      </c>
      <c r="AG2" s="6" t="s">
        <v>13</v>
      </c>
      <c r="AH2" s="5" t="s">
        <v>21</v>
      </c>
      <c r="AI2" s="5" t="s">
        <v>106</v>
      </c>
      <c r="AJ2" s="5" t="s">
        <v>5</v>
      </c>
      <c r="AK2" s="5" t="s">
        <v>103</v>
      </c>
      <c r="AL2" s="8" t="s">
        <v>6</v>
      </c>
      <c r="AM2" s="8" t="s">
        <v>7</v>
      </c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</row>
    <row r="3" spans="1:62" s="1" customFormat="1" ht="55.5" x14ac:dyDescent="0.45">
      <c r="D3" s="2" t="s">
        <v>43</v>
      </c>
      <c r="E3" s="2" t="s">
        <v>15</v>
      </c>
      <c r="F3" s="2" t="s">
        <v>22</v>
      </c>
      <c r="G3" s="2" t="s">
        <v>16</v>
      </c>
      <c r="H3" s="2" t="s">
        <v>82</v>
      </c>
      <c r="I3" s="2" t="s">
        <v>18</v>
      </c>
      <c r="J3" s="2" t="s">
        <v>54</v>
      </c>
      <c r="K3" s="2" t="s">
        <v>56</v>
      </c>
      <c r="L3" s="2" t="s">
        <v>58</v>
      </c>
      <c r="M3" s="2" t="s">
        <v>17</v>
      </c>
      <c r="N3" s="2" t="s">
        <v>57</v>
      </c>
      <c r="O3" s="2" t="s">
        <v>41</v>
      </c>
      <c r="P3" s="2" t="s">
        <v>19</v>
      </c>
      <c r="Q3" s="2" t="s">
        <v>67</v>
      </c>
      <c r="R3" s="4" t="s">
        <v>53</v>
      </c>
      <c r="S3" s="4" t="s">
        <v>73</v>
      </c>
      <c r="T3" s="4" t="s">
        <v>98</v>
      </c>
      <c r="U3" s="2" t="s">
        <v>20</v>
      </c>
      <c r="V3" s="2" t="s">
        <v>95</v>
      </c>
      <c r="W3" s="2" t="s">
        <v>102</v>
      </c>
      <c r="X3" s="2" t="s">
        <v>89</v>
      </c>
      <c r="Y3" s="2" t="s">
        <v>94</v>
      </c>
      <c r="Z3" s="2" t="s">
        <v>59</v>
      </c>
      <c r="AA3" s="2" t="s">
        <v>60</v>
      </c>
      <c r="AB3" s="2" t="s">
        <v>107</v>
      </c>
      <c r="AC3" s="2" t="s">
        <v>110</v>
      </c>
      <c r="AD3" s="2" t="s">
        <v>112</v>
      </c>
      <c r="AE3" s="2" t="s">
        <v>23</v>
      </c>
      <c r="AF3" s="2" t="s">
        <v>24</v>
      </c>
      <c r="AG3" s="2" t="s">
        <v>25</v>
      </c>
      <c r="AH3" s="2" t="s">
        <v>21</v>
      </c>
      <c r="AI3" s="2" t="s">
        <v>106</v>
      </c>
      <c r="AJ3" s="2" t="s">
        <v>114</v>
      </c>
      <c r="AK3" s="2" t="s">
        <v>115</v>
      </c>
    </row>
    <row r="4" spans="1:62" x14ac:dyDescent="0.45">
      <c r="B4" t="s">
        <v>167</v>
      </c>
      <c r="C4" t="s">
        <v>167</v>
      </c>
      <c r="H4" s="3"/>
      <c r="I4" s="11"/>
      <c r="J4" s="11"/>
      <c r="L4" s="11"/>
      <c r="M4" s="11"/>
      <c r="P4" s="12"/>
      <c r="Q4" s="13"/>
      <c r="R4" s="27"/>
      <c r="S4" s="11"/>
      <c r="T4" s="11"/>
      <c r="U4" s="11"/>
      <c r="V4" s="11"/>
      <c r="W4" s="11"/>
      <c r="X4" s="11"/>
      <c r="Y4" s="11"/>
      <c r="Z4" s="11"/>
      <c r="AE4" s="10"/>
      <c r="AF4" s="10"/>
      <c r="AG4" s="10"/>
      <c r="AH4" s="11"/>
      <c r="AJ4" s="22"/>
      <c r="AK4" s="22"/>
      <c r="AL4" s="9">
        <f>ROUND(P4*8*0.2,0)</f>
        <v>0</v>
      </c>
      <c r="AM4" s="9" t="str">
        <f>+IF(ISNUMBER(AJ4)=TRUE,AJ4+AL4,"")</f>
        <v/>
      </c>
      <c r="AN4" s="26" t="str">
        <f>+IFERROR(IF(INDEX(Help!F:F,MATCH(Input!H4,Help!A:A,0))="je Laufmeter / per running meter",ROUND(INDEX(Help!E:E,MATCH(Input!H4,Help!A:A,0))*AF4/1000,0),IF(INDEX(Help!F:F,MATCH(Input!H4,Help!A:A,0))="je Gerät / per cabinet",INDEX(Help!E:E,MATCH(Input!H4,Help!A:A,0)),"check")),"")</f>
        <v/>
      </c>
      <c r="AT4">
        <f>+G4</f>
        <v>0</v>
      </c>
      <c r="AU4">
        <f>+AT4</f>
        <v>0</v>
      </c>
      <c r="AV4">
        <f>+AU4</f>
        <v>0</v>
      </c>
      <c r="AW4" t="s">
        <v>160</v>
      </c>
      <c r="AX4" t="s">
        <v>161</v>
      </c>
      <c r="AY4" t="s">
        <v>162</v>
      </c>
      <c r="AZ4">
        <f>+F4</f>
        <v>0</v>
      </c>
      <c r="BA4">
        <f>+AZ4</f>
        <v>0</v>
      </c>
      <c r="BB4">
        <f>+BA4</f>
        <v>0</v>
      </c>
      <c r="BF4" t="str">
        <f>+CONCATENATE("&lt;a href=""",AI4,""" target=""_blank""&gt;EU Database&lt;/a&gt;")</f>
        <v>&lt;a href="" target="_blank"&gt;EU Database&lt;/a&gt;</v>
      </c>
    </row>
    <row r="5" spans="1:62" x14ac:dyDescent="0.45">
      <c r="B5" t="s">
        <v>167</v>
      </c>
      <c r="C5" t="s">
        <v>167</v>
      </c>
      <c r="H5" s="3"/>
      <c r="I5" s="11"/>
      <c r="J5" s="11"/>
      <c r="L5" s="11"/>
      <c r="M5" s="11"/>
      <c r="P5" s="12"/>
      <c r="Q5" s="13"/>
      <c r="R5" s="27"/>
      <c r="S5" s="11"/>
      <c r="T5" s="11"/>
      <c r="U5" s="11"/>
      <c r="V5" s="11"/>
      <c r="W5" s="11"/>
      <c r="X5" s="11"/>
      <c r="Y5" s="11"/>
      <c r="Z5" s="11"/>
      <c r="AE5" s="10"/>
      <c r="AF5" s="10"/>
      <c r="AG5" s="10"/>
      <c r="AH5" s="11"/>
      <c r="AJ5" s="22"/>
      <c r="AK5" s="22"/>
      <c r="AL5" s="9">
        <f t="shared" ref="AL5:AL51" si="0">ROUND(P5*8*0.2,0)</f>
        <v>0</v>
      </c>
      <c r="AM5" s="9" t="str">
        <f t="shared" ref="AM5:AM51" si="1">+IF(ISNUMBER(AJ5)=TRUE,AJ5+AL5,"")</f>
        <v/>
      </c>
      <c r="AN5" s="26" t="str">
        <f>+IFERROR(IF(INDEX(Help!F:F,MATCH(Input!H5,Help!A:A,0))="je Laufmeter / per running meter",ROUND(INDEX(Help!E:E,MATCH(Input!H5,Help!A:A,0))*AF5/1000,0),IF(INDEX(Help!F:F,MATCH(Input!H5,Help!A:A,0))="je Gerät / per cabinet",INDEX(Help!E:E,MATCH(Input!H5,Help!A:A,0)),"check")),"")</f>
        <v/>
      </c>
      <c r="AT5">
        <f t="shared" ref="AT5:AT51" si="2">+G5</f>
        <v>0</v>
      </c>
      <c r="AU5">
        <f t="shared" ref="AU5:AV5" si="3">+AT5</f>
        <v>0</v>
      </c>
      <c r="AV5">
        <f t="shared" si="3"/>
        <v>0</v>
      </c>
      <c r="AW5" t="s">
        <v>160</v>
      </c>
      <c r="AX5" t="s">
        <v>161</v>
      </c>
      <c r="AY5" t="s">
        <v>162</v>
      </c>
      <c r="AZ5">
        <f t="shared" ref="AZ5:AZ51" si="4">+F5</f>
        <v>0</v>
      </c>
      <c r="BA5">
        <f t="shared" ref="BA5:BB5" si="5">+AZ5</f>
        <v>0</v>
      </c>
      <c r="BB5">
        <f t="shared" si="5"/>
        <v>0</v>
      </c>
      <c r="BF5" t="str">
        <f t="shared" ref="BF5:BF51" si="6">+CONCATENATE("&lt;a href=""",AI5,""" target=""_blank""&gt;EU Database&lt;/a&gt;")</f>
        <v>&lt;a href="" target="_blank"&gt;EU Database&lt;/a&gt;</v>
      </c>
    </row>
    <row r="6" spans="1:62" x14ac:dyDescent="0.45">
      <c r="B6" t="s">
        <v>167</v>
      </c>
      <c r="C6" t="s">
        <v>167</v>
      </c>
      <c r="H6" s="3"/>
      <c r="I6" s="11"/>
      <c r="J6" s="11"/>
      <c r="L6" s="11"/>
      <c r="M6" s="11"/>
      <c r="P6" s="12"/>
      <c r="Q6" s="13"/>
      <c r="R6" s="27"/>
      <c r="S6" s="11"/>
      <c r="T6" s="11"/>
      <c r="U6" s="11"/>
      <c r="V6" s="11"/>
      <c r="W6" s="11"/>
      <c r="X6" s="11"/>
      <c r="Y6" s="11"/>
      <c r="Z6" s="11"/>
      <c r="AE6" s="10"/>
      <c r="AF6" s="10"/>
      <c r="AG6" s="10"/>
      <c r="AH6" s="11"/>
      <c r="AJ6" s="22"/>
      <c r="AK6" s="22"/>
      <c r="AL6" s="9">
        <f t="shared" si="0"/>
        <v>0</v>
      </c>
      <c r="AM6" s="9" t="str">
        <f t="shared" si="1"/>
        <v/>
      </c>
      <c r="AN6" s="26" t="str">
        <f>+IFERROR(IF(INDEX(Help!F:F,MATCH(Input!H6,Help!A:A,0))="je Laufmeter / per running meter",ROUND(INDEX(Help!E:E,MATCH(Input!H6,Help!A:A,0))*AF6/1000,0),IF(INDEX(Help!F:F,MATCH(Input!H6,Help!A:A,0))="je Gerät / per cabinet",INDEX(Help!E:E,MATCH(Input!H6,Help!A:A,0)),"check")),"")</f>
        <v/>
      </c>
      <c r="AT6">
        <f t="shared" si="2"/>
        <v>0</v>
      </c>
      <c r="AU6">
        <f t="shared" ref="AU6:AV6" si="7">+AT6</f>
        <v>0</v>
      </c>
      <c r="AV6">
        <f t="shared" si="7"/>
        <v>0</v>
      </c>
      <c r="AW6" t="s">
        <v>160</v>
      </c>
      <c r="AX6" t="s">
        <v>161</v>
      </c>
      <c r="AY6" t="s">
        <v>162</v>
      </c>
      <c r="AZ6">
        <f t="shared" si="4"/>
        <v>0</v>
      </c>
      <c r="BA6">
        <f t="shared" ref="BA6:BB6" si="8">+AZ6</f>
        <v>0</v>
      </c>
      <c r="BB6">
        <f t="shared" si="8"/>
        <v>0</v>
      </c>
      <c r="BF6" t="str">
        <f t="shared" si="6"/>
        <v>&lt;a href="" target="_blank"&gt;EU Database&lt;/a&gt;</v>
      </c>
    </row>
    <row r="7" spans="1:62" x14ac:dyDescent="0.45">
      <c r="B7" t="s">
        <v>167</v>
      </c>
      <c r="C7" t="s">
        <v>167</v>
      </c>
      <c r="H7" s="3"/>
      <c r="I7" s="11"/>
      <c r="J7" s="11"/>
      <c r="L7" s="11"/>
      <c r="M7" s="11"/>
      <c r="P7" s="12"/>
      <c r="Q7" s="13"/>
      <c r="R7" s="27"/>
      <c r="S7" s="11"/>
      <c r="T7" s="11"/>
      <c r="U7" s="11"/>
      <c r="V7" s="11"/>
      <c r="W7" s="11"/>
      <c r="X7" s="11"/>
      <c r="Y7" s="11"/>
      <c r="Z7" s="11"/>
      <c r="AE7" s="10"/>
      <c r="AF7" s="10"/>
      <c r="AG7" s="10"/>
      <c r="AH7" s="11"/>
      <c r="AJ7" s="22"/>
      <c r="AK7" s="22"/>
      <c r="AL7" s="9">
        <f t="shared" si="0"/>
        <v>0</v>
      </c>
      <c r="AM7" s="9" t="str">
        <f t="shared" si="1"/>
        <v/>
      </c>
      <c r="AN7" s="26" t="str">
        <f>+IFERROR(IF(INDEX(Help!F:F,MATCH(Input!H7,Help!A:A,0))="je Laufmeter / per running meter",ROUND(INDEX(Help!E:E,MATCH(Input!H7,Help!A:A,0))*AF7/1000,0),IF(INDEX(Help!F:F,MATCH(Input!H7,Help!A:A,0))="je Gerät / per cabinet",INDEX(Help!E:E,MATCH(Input!H7,Help!A:A,0)),"check")),"")</f>
        <v/>
      </c>
      <c r="AT7">
        <f t="shared" si="2"/>
        <v>0</v>
      </c>
      <c r="AU7">
        <f t="shared" ref="AU7:AV7" si="9">+AT7</f>
        <v>0</v>
      </c>
      <c r="AV7">
        <f t="shared" si="9"/>
        <v>0</v>
      </c>
      <c r="AW7" t="s">
        <v>160</v>
      </c>
      <c r="AX7" t="s">
        <v>161</v>
      </c>
      <c r="AY7" t="s">
        <v>162</v>
      </c>
      <c r="AZ7">
        <f t="shared" si="4"/>
        <v>0</v>
      </c>
      <c r="BA7">
        <f t="shared" ref="BA7:BB7" si="10">+AZ7</f>
        <v>0</v>
      </c>
      <c r="BB7">
        <f t="shared" si="10"/>
        <v>0</v>
      </c>
      <c r="BF7" t="str">
        <f t="shared" si="6"/>
        <v>&lt;a href="" target="_blank"&gt;EU Database&lt;/a&gt;</v>
      </c>
    </row>
    <row r="8" spans="1:62" x14ac:dyDescent="0.45">
      <c r="B8" t="s">
        <v>167</v>
      </c>
      <c r="C8" t="s">
        <v>167</v>
      </c>
      <c r="H8" s="3"/>
      <c r="I8" s="11"/>
      <c r="J8" s="11"/>
      <c r="L8" s="11"/>
      <c r="M8" s="11"/>
      <c r="P8" s="12"/>
      <c r="Q8" s="13"/>
      <c r="R8" s="27"/>
      <c r="S8" s="11"/>
      <c r="T8" s="11"/>
      <c r="U8" s="11"/>
      <c r="V8" s="11"/>
      <c r="W8" s="11"/>
      <c r="X8" s="11"/>
      <c r="Y8" s="11"/>
      <c r="Z8" s="11"/>
      <c r="AE8" s="10"/>
      <c r="AF8" s="10"/>
      <c r="AG8" s="10"/>
      <c r="AH8" s="11"/>
      <c r="AJ8" s="22"/>
      <c r="AK8" s="22"/>
      <c r="AL8" s="9">
        <f t="shared" si="0"/>
        <v>0</v>
      </c>
      <c r="AM8" s="9" t="str">
        <f t="shared" si="1"/>
        <v/>
      </c>
      <c r="AN8" s="26" t="str">
        <f>+IFERROR(IF(INDEX(Help!F:F,MATCH(Input!H8,Help!A:A,0))="je Laufmeter / per running meter",ROUND(INDEX(Help!E:E,MATCH(Input!H8,Help!A:A,0))*AF8/1000,0),IF(INDEX(Help!F:F,MATCH(Input!H8,Help!A:A,0))="je Gerät / per cabinet",INDEX(Help!E:E,MATCH(Input!H8,Help!A:A,0)),"check")),"")</f>
        <v/>
      </c>
      <c r="AT8">
        <f t="shared" si="2"/>
        <v>0</v>
      </c>
      <c r="AU8">
        <f t="shared" ref="AU8:AV8" si="11">+AT8</f>
        <v>0</v>
      </c>
      <c r="AV8">
        <f t="shared" si="11"/>
        <v>0</v>
      </c>
      <c r="AW8" t="s">
        <v>160</v>
      </c>
      <c r="AX8" t="s">
        <v>161</v>
      </c>
      <c r="AY8" t="s">
        <v>162</v>
      </c>
      <c r="AZ8">
        <f t="shared" si="4"/>
        <v>0</v>
      </c>
      <c r="BA8">
        <f t="shared" ref="BA8:BB8" si="12">+AZ8</f>
        <v>0</v>
      </c>
      <c r="BB8">
        <f t="shared" si="12"/>
        <v>0</v>
      </c>
      <c r="BF8" t="str">
        <f t="shared" si="6"/>
        <v>&lt;a href="" target="_blank"&gt;EU Database&lt;/a&gt;</v>
      </c>
    </row>
    <row r="9" spans="1:62" x14ac:dyDescent="0.45">
      <c r="B9" t="s">
        <v>167</v>
      </c>
      <c r="C9" t="s">
        <v>167</v>
      </c>
      <c r="H9" s="3"/>
      <c r="I9" s="11"/>
      <c r="J9" s="11"/>
      <c r="L9" s="11"/>
      <c r="M9" s="11"/>
      <c r="P9" s="12"/>
      <c r="Q9" s="13"/>
      <c r="R9" s="27"/>
      <c r="S9" s="11"/>
      <c r="T9" s="11"/>
      <c r="U9" s="11"/>
      <c r="V9" s="11"/>
      <c r="W9" s="11"/>
      <c r="X9" s="11"/>
      <c r="Y9" s="11"/>
      <c r="Z9" s="11"/>
      <c r="AE9" s="10"/>
      <c r="AF9" s="10"/>
      <c r="AG9" s="10"/>
      <c r="AH9" s="11"/>
      <c r="AJ9" s="22"/>
      <c r="AK9" s="22"/>
      <c r="AL9" s="9">
        <f t="shared" si="0"/>
        <v>0</v>
      </c>
      <c r="AM9" s="9" t="str">
        <f t="shared" si="1"/>
        <v/>
      </c>
      <c r="AN9" s="26" t="str">
        <f>+IFERROR(IF(INDEX(Help!F:F,MATCH(Input!H9,Help!A:A,0))="je Laufmeter / per running meter",ROUND(INDEX(Help!E:E,MATCH(Input!H9,Help!A:A,0))*AF9/1000,0),IF(INDEX(Help!F:F,MATCH(Input!H9,Help!A:A,0))="je Gerät / per cabinet",INDEX(Help!E:E,MATCH(Input!H9,Help!A:A,0)),"check")),"")</f>
        <v/>
      </c>
      <c r="AT9">
        <f t="shared" si="2"/>
        <v>0</v>
      </c>
      <c r="AU9">
        <f t="shared" ref="AU9:AV9" si="13">+AT9</f>
        <v>0</v>
      </c>
      <c r="AV9">
        <f t="shared" si="13"/>
        <v>0</v>
      </c>
      <c r="AW9" t="s">
        <v>160</v>
      </c>
      <c r="AX9" t="s">
        <v>161</v>
      </c>
      <c r="AY9" t="s">
        <v>162</v>
      </c>
      <c r="AZ9">
        <f t="shared" si="4"/>
        <v>0</v>
      </c>
      <c r="BA9">
        <f t="shared" ref="BA9:BB9" si="14">+AZ9</f>
        <v>0</v>
      </c>
      <c r="BB9">
        <f t="shared" si="14"/>
        <v>0</v>
      </c>
      <c r="BF9" t="str">
        <f t="shared" si="6"/>
        <v>&lt;a href="" target="_blank"&gt;EU Database&lt;/a&gt;</v>
      </c>
    </row>
    <row r="10" spans="1:62" x14ac:dyDescent="0.45">
      <c r="B10" t="s">
        <v>167</v>
      </c>
      <c r="C10" t="s">
        <v>167</v>
      </c>
      <c r="H10" s="3"/>
      <c r="I10" s="11"/>
      <c r="J10" s="11"/>
      <c r="L10" s="11"/>
      <c r="M10" s="11"/>
      <c r="P10" s="12"/>
      <c r="Q10" s="13"/>
      <c r="R10" s="27"/>
      <c r="S10" s="11"/>
      <c r="T10" s="11"/>
      <c r="U10" s="11"/>
      <c r="V10" s="11"/>
      <c r="W10" s="11"/>
      <c r="X10" s="11"/>
      <c r="Y10" s="11"/>
      <c r="Z10" s="11"/>
      <c r="AE10" s="10"/>
      <c r="AF10" s="10"/>
      <c r="AG10" s="10"/>
      <c r="AH10" s="11"/>
      <c r="AJ10" s="22"/>
      <c r="AK10" s="22"/>
      <c r="AL10" s="9">
        <f t="shared" si="0"/>
        <v>0</v>
      </c>
      <c r="AM10" s="9" t="str">
        <f t="shared" si="1"/>
        <v/>
      </c>
      <c r="AN10" s="26" t="str">
        <f>+IFERROR(IF(INDEX(Help!F:F,MATCH(Input!H10,Help!A:A,0))="je Laufmeter / per running meter",ROUND(INDEX(Help!E:E,MATCH(Input!H10,Help!A:A,0))*AF10/1000,0),IF(INDEX(Help!F:F,MATCH(Input!H10,Help!A:A,0))="je Gerät / per cabinet",INDEX(Help!E:E,MATCH(Input!H10,Help!A:A,0)),"check")),"")</f>
        <v/>
      </c>
      <c r="AT10">
        <f t="shared" si="2"/>
        <v>0</v>
      </c>
      <c r="AU10">
        <f t="shared" ref="AU10:AV10" si="15">+AT10</f>
        <v>0</v>
      </c>
      <c r="AV10">
        <f t="shared" si="15"/>
        <v>0</v>
      </c>
      <c r="AW10" t="s">
        <v>160</v>
      </c>
      <c r="AX10" t="s">
        <v>161</v>
      </c>
      <c r="AY10" t="s">
        <v>162</v>
      </c>
      <c r="AZ10">
        <f t="shared" si="4"/>
        <v>0</v>
      </c>
      <c r="BA10">
        <f t="shared" ref="BA10:BB10" si="16">+AZ10</f>
        <v>0</v>
      </c>
      <c r="BB10">
        <f t="shared" si="16"/>
        <v>0</v>
      </c>
      <c r="BF10" t="str">
        <f t="shared" si="6"/>
        <v>&lt;a href="" target="_blank"&gt;EU Database&lt;/a&gt;</v>
      </c>
    </row>
    <row r="11" spans="1:62" x14ac:dyDescent="0.45">
      <c r="B11" t="s">
        <v>167</v>
      </c>
      <c r="C11" t="s">
        <v>167</v>
      </c>
      <c r="H11" s="3"/>
      <c r="I11" s="11"/>
      <c r="J11" s="11"/>
      <c r="L11" s="11"/>
      <c r="M11" s="11"/>
      <c r="P11" s="12"/>
      <c r="Q11" s="13"/>
      <c r="R11" s="27"/>
      <c r="S11" s="11"/>
      <c r="T11" s="11"/>
      <c r="U11" s="11"/>
      <c r="V11" s="11"/>
      <c r="W11" s="11"/>
      <c r="X11" s="11"/>
      <c r="Y11" s="11"/>
      <c r="Z11" s="11"/>
      <c r="AE11" s="10"/>
      <c r="AF11" s="10"/>
      <c r="AG11" s="10"/>
      <c r="AH11" s="11"/>
      <c r="AJ11" s="22"/>
      <c r="AK11" s="22"/>
      <c r="AL11" s="9">
        <f t="shared" si="0"/>
        <v>0</v>
      </c>
      <c r="AM11" s="9" t="str">
        <f t="shared" si="1"/>
        <v/>
      </c>
      <c r="AN11" s="26" t="str">
        <f>+IFERROR(IF(INDEX(Help!F:F,MATCH(Input!H11,Help!A:A,0))="je Laufmeter / per running meter",ROUND(INDEX(Help!E:E,MATCH(Input!H11,Help!A:A,0))*AF11/1000,0),IF(INDEX(Help!F:F,MATCH(Input!H11,Help!A:A,0))="je Gerät / per cabinet",INDEX(Help!E:E,MATCH(Input!H11,Help!A:A,0)),"check")),"")</f>
        <v/>
      </c>
      <c r="AT11">
        <f t="shared" si="2"/>
        <v>0</v>
      </c>
      <c r="AU11">
        <f t="shared" ref="AU11:AV11" si="17">+AT11</f>
        <v>0</v>
      </c>
      <c r="AV11">
        <f t="shared" si="17"/>
        <v>0</v>
      </c>
      <c r="AW11" t="s">
        <v>160</v>
      </c>
      <c r="AX11" t="s">
        <v>161</v>
      </c>
      <c r="AY11" t="s">
        <v>162</v>
      </c>
      <c r="AZ11">
        <f t="shared" si="4"/>
        <v>0</v>
      </c>
      <c r="BA11">
        <f t="shared" ref="BA11:BB11" si="18">+AZ11</f>
        <v>0</v>
      </c>
      <c r="BB11">
        <f t="shared" si="18"/>
        <v>0</v>
      </c>
      <c r="BF11" t="str">
        <f t="shared" si="6"/>
        <v>&lt;a href="" target="_blank"&gt;EU Database&lt;/a&gt;</v>
      </c>
    </row>
    <row r="12" spans="1:62" x14ac:dyDescent="0.45">
      <c r="B12" t="s">
        <v>167</v>
      </c>
      <c r="C12" t="s">
        <v>167</v>
      </c>
      <c r="H12" s="3"/>
      <c r="I12" s="11"/>
      <c r="J12" s="11"/>
      <c r="L12" s="11"/>
      <c r="M12" s="11"/>
      <c r="P12" s="12"/>
      <c r="Q12" s="13"/>
      <c r="R12" s="27"/>
      <c r="S12" s="11"/>
      <c r="T12" s="11"/>
      <c r="U12" s="11"/>
      <c r="V12" s="11"/>
      <c r="W12" s="11"/>
      <c r="X12" s="11"/>
      <c r="Y12" s="11"/>
      <c r="Z12" s="11"/>
      <c r="AE12" s="10"/>
      <c r="AF12" s="10"/>
      <c r="AG12" s="10"/>
      <c r="AH12" s="11"/>
      <c r="AJ12" s="22"/>
      <c r="AK12" s="22"/>
      <c r="AL12" s="9">
        <f t="shared" si="0"/>
        <v>0</v>
      </c>
      <c r="AM12" s="9" t="str">
        <f t="shared" si="1"/>
        <v/>
      </c>
      <c r="AN12" s="26" t="str">
        <f>+IFERROR(IF(INDEX(Help!F:F,MATCH(Input!H12,Help!A:A,0))="je Laufmeter / per running meter",ROUND(INDEX(Help!E:E,MATCH(Input!H12,Help!A:A,0))*AF12/1000,0),IF(INDEX(Help!F:F,MATCH(Input!H12,Help!A:A,0))="je Gerät / per cabinet",INDEX(Help!E:E,MATCH(Input!H12,Help!A:A,0)),"check")),"")</f>
        <v/>
      </c>
      <c r="AT12">
        <f t="shared" si="2"/>
        <v>0</v>
      </c>
      <c r="AU12">
        <f t="shared" ref="AU12:AV12" si="19">+AT12</f>
        <v>0</v>
      </c>
      <c r="AV12">
        <f t="shared" si="19"/>
        <v>0</v>
      </c>
      <c r="AW12" t="s">
        <v>160</v>
      </c>
      <c r="AX12" t="s">
        <v>161</v>
      </c>
      <c r="AY12" t="s">
        <v>162</v>
      </c>
      <c r="AZ12">
        <f t="shared" si="4"/>
        <v>0</v>
      </c>
      <c r="BA12">
        <f t="shared" ref="BA12:BB12" si="20">+AZ12</f>
        <v>0</v>
      </c>
      <c r="BB12">
        <f t="shared" si="20"/>
        <v>0</v>
      </c>
      <c r="BF12" t="str">
        <f t="shared" si="6"/>
        <v>&lt;a href="" target="_blank"&gt;EU Database&lt;/a&gt;</v>
      </c>
    </row>
    <row r="13" spans="1:62" x14ac:dyDescent="0.45">
      <c r="B13" t="s">
        <v>167</v>
      </c>
      <c r="C13" t="s">
        <v>167</v>
      </c>
      <c r="H13" s="3"/>
      <c r="I13" s="11"/>
      <c r="J13" s="11"/>
      <c r="L13" s="11"/>
      <c r="M13" s="11"/>
      <c r="P13" s="12"/>
      <c r="Q13" s="13"/>
      <c r="R13" s="27"/>
      <c r="S13" s="11"/>
      <c r="T13" s="11"/>
      <c r="U13" s="11"/>
      <c r="V13" s="11"/>
      <c r="W13" s="11"/>
      <c r="X13" s="11"/>
      <c r="Y13" s="11"/>
      <c r="Z13" s="11"/>
      <c r="AE13" s="10"/>
      <c r="AF13" s="10"/>
      <c r="AG13" s="10"/>
      <c r="AH13" s="11"/>
      <c r="AJ13" s="22"/>
      <c r="AK13" s="22"/>
      <c r="AL13" s="9">
        <f t="shared" si="0"/>
        <v>0</v>
      </c>
      <c r="AM13" s="9" t="str">
        <f t="shared" si="1"/>
        <v/>
      </c>
      <c r="AN13" s="26" t="str">
        <f>+IFERROR(IF(INDEX(Help!F:F,MATCH(Input!H13,Help!A:A,0))="je Laufmeter / per running meter",ROUND(INDEX(Help!E:E,MATCH(Input!H13,Help!A:A,0))*AF13/1000,0),IF(INDEX(Help!F:F,MATCH(Input!H13,Help!A:A,0))="je Gerät / per cabinet",INDEX(Help!E:E,MATCH(Input!H13,Help!A:A,0)),"check")),"")</f>
        <v/>
      </c>
      <c r="AT13">
        <f t="shared" si="2"/>
        <v>0</v>
      </c>
      <c r="AU13">
        <f t="shared" ref="AU13:AV13" si="21">+AT13</f>
        <v>0</v>
      </c>
      <c r="AV13">
        <f t="shared" si="21"/>
        <v>0</v>
      </c>
      <c r="AW13" t="s">
        <v>160</v>
      </c>
      <c r="AX13" t="s">
        <v>161</v>
      </c>
      <c r="AY13" t="s">
        <v>162</v>
      </c>
      <c r="AZ13">
        <f t="shared" si="4"/>
        <v>0</v>
      </c>
      <c r="BA13">
        <f t="shared" ref="BA13:BB13" si="22">+AZ13</f>
        <v>0</v>
      </c>
      <c r="BB13">
        <f t="shared" si="22"/>
        <v>0</v>
      </c>
      <c r="BF13" t="str">
        <f t="shared" si="6"/>
        <v>&lt;a href="" target="_blank"&gt;EU Database&lt;/a&gt;</v>
      </c>
    </row>
    <row r="14" spans="1:62" x14ac:dyDescent="0.45">
      <c r="B14" t="s">
        <v>167</v>
      </c>
      <c r="C14" t="s">
        <v>167</v>
      </c>
      <c r="H14" s="3"/>
      <c r="I14" s="11"/>
      <c r="J14" s="11"/>
      <c r="L14" s="11"/>
      <c r="M14" s="11"/>
      <c r="P14" s="12"/>
      <c r="Q14" s="13"/>
      <c r="R14" s="27"/>
      <c r="S14" s="11"/>
      <c r="T14" s="11"/>
      <c r="U14" s="11"/>
      <c r="V14" s="11"/>
      <c r="W14" s="11"/>
      <c r="X14" s="11"/>
      <c r="Y14" s="11"/>
      <c r="Z14" s="11"/>
      <c r="AE14" s="10"/>
      <c r="AF14" s="10"/>
      <c r="AG14" s="10"/>
      <c r="AH14" s="11"/>
      <c r="AJ14" s="22"/>
      <c r="AK14" s="22"/>
      <c r="AL14" s="9">
        <f t="shared" si="0"/>
        <v>0</v>
      </c>
      <c r="AM14" s="9" t="str">
        <f t="shared" si="1"/>
        <v/>
      </c>
      <c r="AN14" s="26" t="str">
        <f>+IFERROR(IF(INDEX(Help!F:F,MATCH(Input!H14,Help!A:A,0))="je Laufmeter / per running meter",ROUND(INDEX(Help!E:E,MATCH(Input!H14,Help!A:A,0))*AF14/1000,0),IF(INDEX(Help!F:F,MATCH(Input!H14,Help!A:A,0))="je Gerät / per cabinet",INDEX(Help!E:E,MATCH(Input!H14,Help!A:A,0)),"check")),"")</f>
        <v/>
      </c>
      <c r="AT14">
        <f t="shared" si="2"/>
        <v>0</v>
      </c>
      <c r="AU14">
        <f t="shared" ref="AU14:AV14" si="23">+AT14</f>
        <v>0</v>
      </c>
      <c r="AV14">
        <f t="shared" si="23"/>
        <v>0</v>
      </c>
      <c r="AW14" t="s">
        <v>160</v>
      </c>
      <c r="AX14" t="s">
        <v>161</v>
      </c>
      <c r="AY14" t="s">
        <v>162</v>
      </c>
      <c r="AZ14">
        <f t="shared" si="4"/>
        <v>0</v>
      </c>
      <c r="BA14">
        <f t="shared" ref="BA14:BB14" si="24">+AZ14</f>
        <v>0</v>
      </c>
      <c r="BB14">
        <f t="shared" si="24"/>
        <v>0</v>
      </c>
      <c r="BF14" t="str">
        <f t="shared" si="6"/>
        <v>&lt;a href="" target="_blank"&gt;EU Database&lt;/a&gt;</v>
      </c>
    </row>
    <row r="15" spans="1:62" x14ac:dyDescent="0.45">
      <c r="B15" t="s">
        <v>167</v>
      </c>
      <c r="C15" t="s">
        <v>167</v>
      </c>
      <c r="H15" s="3"/>
      <c r="I15" s="11"/>
      <c r="J15" s="11"/>
      <c r="L15" s="11"/>
      <c r="M15" s="11"/>
      <c r="P15" s="12"/>
      <c r="Q15" s="13"/>
      <c r="R15" s="27"/>
      <c r="S15" s="11"/>
      <c r="T15" s="11"/>
      <c r="U15" s="11"/>
      <c r="V15" s="11"/>
      <c r="W15" s="11"/>
      <c r="X15" s="11"/>
      <c r="Y15" s="11"/>
      <c r="Z15" s="11"/>
      <c r="AE15" s="10"/>
      <c r="AF15" s="10"/>
      <c r="AG15" s="10"/>
      <c r="AH15" s="11"/>
      <c r="AJ15" s="22"/>
      <c r="AK15" s="22"/>
      <c r="AL15" s="9">
        <f t="shared" si="0"/>
        <v>0</v>
      </c>
      <c r="AM15" s="9" t="str">
        <f t="shared" si="1"/>
        <v/>
      </c>
      <c r="AN15" s="26" t="str">
        <f>+IFERROR(IF(INDEX(Help!F:F,MATCH(Input!H15,Help!A:A,0))="je Laufmeter / per running meter",ROUND(INDEX(Help!E:E,MATCH(Input!H15,Help!A:A,0))*AF15/1000,0),IF(INDEX(Help!F:F,MATCH(Input!H15,Help!A:A,0))="je Gerät / per cabinet",INDEX(Help!E:E,MATCH(Input!H15,Help!A:A,0)),"check")),"")</f>
        <v/>
      </c>
      <c r="AT15">
        <f t="shared" si="2"/>
        <v>0</v>
      </c>
      <c r="AU15">
        <f t="shared" ref="AU15:AV15" si="25">+AT15</f>
        <v>0</v>
      </c>
      <c r="AV15">
        <f t="shared" si="25"/>
        <v>0</v>
      </c>
      <c r="AW15" t="s">
        <v>160</v>
      </c>
      <c r="AX15" t="s">
        <v>161</v>
      </c>
      <c r="AY15" t="s">
        <v>162</v>
      </c>
      <c r="AZ15">
        <f t="shared" si="4"/>
        <v>0</v>
      </c>
      <c r="BA15">
        <f t="shared" ref="BA15:BB15" si="26">+AZ15</f>
        <v>0</v>
      </c>
      <c r="BB15">
        <f t="shared" si="26"/>
        <v>0</v>
      </c>
      <c r="BF15" t="str">
        <f t="shared" si="6"/>
        <v>&lt;a href="" target="_blank"&gt;EU Database&lt;/a&gt;</v>
      </c>
    </row>
    <row r="16" spans="1:62" x14ac:dyDescent="0.45">
      <c r="B16" t="s">
        <v>167</v>
      </c>
      <c r="C16" t="s">
        <v>167</v>
      </c>
      <c r="H16" s="3"/>
      <c r="I16" s="11"/>
      <c r="J16" s="11"/>
      <c r="L16" s="11"/>
      <c r="M16" s="11"/>
      <c r="P16" s="12"/>
      <c r="Q16" s="13"/>
      <c r="R16" s="27"/>
      <c r="S16" s="11"/>
      <c r="T16" s="11"/>
      <c r="U16" s="11"/>
      <c r="V16" s="11"/>
      <c r="W16" s="11"/>
      <c r="X16" s="11"/>
      <c r="Y16" s="11"/>
      <c r="Z16" s="11"/>
      <c r="AE16" s="10"/>
      <c r="AF16" s="10"/>
      <c r="AG16" s="10"/>
      <c r="AH16" s="11"/>
      <c r="AJ16" s="22"/>
      <c r="AK16" s="22"/>
      <c r="AL16" s="9">
        <f t="shared" si="0"/>
        <v>0</v>
      </c>
      <c r="AM16" s="9" t="str">
        <f t="shared" si="1"/>
        <v/>
      </c>
      <c r="AN16" s="26" t="str">
        <f>+IFERROR(IF(INDEX(Help!F:F,MATCH(Input!H16,Help!A:A,0))="je Laufmeter / per running meter",ROUND(INDEX(Help!E:E,MATCH(Input!H16,Help!A:A,0))*AF16/1000,0),IF(INDEX(Help!F:F,MATCH(Input!H16,Help!A:A,0))="je Gerät / per cabinet",INDEX(Help!E:E,MATCH(Input!H16,Help!A:A,0)),"check")),"")</f>
        <v/>
      </c>
      <c r="AT16">
        <f t="shared" si="2"/>
        <v>0</v>
      </c>
      <c r="AU16">
        <f t="shared" ref="AU16:AV16" si="27">+AT16</f>
        <v>0</v>
      </c>
      <c r="AV16">
        <f t="shared" si="27"/>
        <v>0</v>
      </c>
      <c r="AW16" t="s">
        <v>160</v>
      </c>
      <c r="AX16" t="s">
        <v>161</v>
      </c>
      <c r="AY16" t="s">
        <v>162</v>
      </c>
      <c r="AZ16">
        <f t="shared" si="4"/>
        <v>0</v>
      </c>
      <c r="BA16">
        <f t="shared" ref="BA16:BB16" si="28">+AZ16</f>
        <v>0</v>
      </c>
      <c r="BB16">
        <f t="shared" si="28"/>
        <v>0</v>
      </c>
      <c r="BF16" t="str">
        <f t="shared" si="6"/>
        <v>&lt;a href="" target="_blank"&gt;EU Database&lt;/a&gt;</v>
      </c>
    </row>
    <row r="17" spans="2:58" x14ac:dyDescent="0.45">
      <c r="B17" t="s">
        <v>167</v>
      </c>
      <c r="C17" t="s">
        <v>167</v>
      </c>
      <c r="H17" s="3"/>
      <c r="I17" s="11"/>
      <c r="J17" s="11"/>
      <c r="L17" s="11"/>
      <c r="M17" s="11"/>
      <c r="P17" s="12"/>
      <c r="Q17" s="13"/>
      <c r="R17" s="27"/>
      <c r="S17" s="11"/>
      <c r="T17" s="11"/>
      <c r="U17" s="11"/>
      <c r="V17" s="11"/>
      <c r="W17" s="11"/>
      <c r="X17" s="11"/>
      <c r="Y17" s="11"/>
      <c r="Z17" s="11"/>
      <c r="AE17" s="10"/>
      <c r="AF17" s="10"/>
      <c r="AG17" s="10"/>
      <c r="AH17" s="11"/>
      <c r="AJ17" s="22"/>
      <c r="AK17" s="22"/>
      <c r="AL17" s="9">
        <f t="shared" si="0"/>
        <v>0</v>
      </c>
      <c r="AM17" s="9" t="str">
        <f t="shared" si="1"/>
        <v/>
      </c>
      <c r="AN17" s="26" t="str">
        <f>+IFERROR(IF(INDEX(Help!F:F,MATCH(Input!H17,Help!A:A,0))="je Laufmeter / per running meter",ROUND(INDEX(Help!E:E,MATCH(Input!H17,Help!A:A,0))*AF17/1000,0),IF(INDEX(Help!F:F,MATCH(Input!H17,Help!A:A,0))="je Gerät / per cabinet",INDEX(Help!E:E,MATCH(Input!H17,Help!A:A,0)),"check")),"")</f>
        <v/>
      </c>
      <c r="AT17">
        <f t="shared" si="2"/>
        <v>0</v>
      </c>
      <c r="AU17">
        <f t="shared" ref="AU17:AV17" si="29">+AT17</f>
        <v>0</v>
      </c>
      <c r="AV17">
        <f t="shared" si="29"/>
        <v>0</v>
      </c>
      <c r="AW17" t="s">
        <v>160</v>
      </c>
      <c r="AX17" t="s">
        <v>161</v>
      </c>
      <c r="AY17" t="s">
        <v>162</v>
      </c>
      <c r="AZ17">
        <f t="shared" si="4"/>
        <v>0</v>
      </c>
      <c r="BA17">
        <f t="shared" ref="BA17:BB17" si="30">+AZ17</f>
        <v>0</v>
      </c>
      <c r="BB17">
        <f t="shared" si="30"/>
        <v>0</v>
      </c>
      <c r="BF17" t="str">
        <f t="shared" si="6"/>
        <v>&lt;a href="" target="_blank"&gt;EU Database&lt;/a&gt;</v>
      </c>
    </row>
    <row r="18" spans="2:58" x14ac:dyDescent="0.45">
      <c r="B18" t="s">
        <v>167</v>
      </c>
      <c r="C18" t="s">
        <v>167</v>
      </c>
      <c r="H18" s="3"/>
      <c r="I18" s="11"/>
      <c r="J18" s="11"/>
      <c r="L18" s="11"/>
      <c r="M18" s="11"/>
      <c r="P18" s="12"/>
      <c r="Q18" s="13"/>
      <c r="R18" s="27"/>
      <c r="S18" s="11"/>
      <c r="T18" s="11"/>
      <c r="U18" s="11"/>
      <c r="V18" s="11"/>
      <c r="W18" s="11"/>
      <c r="X18" s="11"/>
      <c r="Y18" s="11"/>
      <c r="Z18" s="11"/>
      <c r="AE18" s="10"/>
      <c r="AF18" s="10"/>
      <c r="AG18" s="10"/>
      <c r="AH18" s="11"/>
      <c r="AJ18" s="22"/>
      <c r="AK18" s="22"/>
      <c r="AL18" s="9">
        <f t="shared" si="0"/>
        <v>0</v>
      </c>
      <c r="AM18" s="9" t="str">
        <f t="shared" si="1"/>
        <v/>
      </c>
      <c r="AN18" s="26" t="str">
        <f>+IFERROR(IF(INDEX(Help!F:F,MATCH(Input!H18,Help!A:A,0))="je Laufmeter / per running meter",ROUND(INDEX(Help!E:E,MATCH(Input!H18,Help!A:A,0))*AF18/1000,0),IF(INDEX(Help!F:F,MATCH(Input!H18,Help!A:A,0))="je Gerät / per cabinet",INDEX(Help!E:E,MATCH(Input!H18,Help!A:A,0)),"check")),"")</f>
        <v/>
      </c>
      <c r="AT18">
        <f t="shared" si="2"/>
        <v>0</v>
      </c>
      <c r="AU18">
        <f t="shared" ref="AU18:AV18" si="31">+AT18</f>
        <v>0</v>
      </c>
      <c r="AV18">
        <f t="shared" si="31"/>
        <v>0</v>
      </c>
      <c r="AW18" t="s">
        <v>160</v>
      </c>
      <c r="AX18" t="s">
        <v>161</v>
      </c>
      <c r="AY18" t="s">
        <v>162</v>
      </c>
      <c r="AZ18">
        <f t="shared" si="4"/>
        <v>0</v>
      </c>
      <c r="BA18">
        <f t="shared" ref="BA18:BB18" si="32">+AZ18</f>
        <v>0</v>
      </c>
      <c r="BB18">
        <f t="shared" si="32"/>
        <v>0</v>
      </c>
      <c r="BF18" t="str">
        <f t="shared" si="6"/>
        <v>&lt;a href="" target="_blank"&gt;EU Database&lt;/a&gt;</v>
      </c>
    </row>
    <row r="19" spans="2:58" x14ac:dyDescent="0.45">
      <c r="B19" t="s">
        <v>167</v>
      </c>
      <c r="C19" t="s">
        <v>167</v>
      </c>
      <c r="H19" s="3"/>
      <c r="I19" s="11"/>
      <c r="J19" s="11"/>
      <c r="L19" s="11"/>
      <c r="M19" s="11"/>
      <c r="P19" s="12"/>
      <c r="Q19" s="13"/>
      <c r="R19" s="27"/>
      <c r="S19" s="11"/>
      <c r="T19" s="11"/>
      <c r="U19" s="11"/>
      <c r="V19" s="11"/>
      <c r="W19" s="11"/>
      <c r="X19" s="11"/>
      <c r="Y19" s="11"/>
      <c r="Z19" s="11"/>
      <c r="AE19" s="10"/>
      <c r="AF19" s="10"/>
      <c r="AG19" s="10"/>
      <c r="AH19" s="11"/>
      <c r="AJ19" s="22"/>
      <c r="AK19" s="22"/>
      <c r="AL19" s="9">
        <f t="shared" si="0"/>
        <v>0</v>
      </c>
      <c r="AM19" s="9" t="str">
        <f t="shared" si="1"/>
        <v/>
      </c>
      <c r="AN19" s="26" t="str">
        <f>+IFERROR(IF(INDEX(Help!F:F,MATCH(Input!H19,Help!A:A,0))="je Laufmeter / per running meter",ROUND(INDEX(Help!E:E,MATCH(Input!H19,Help!A:A,0))*AF19/1000,0),IF(INDEX(Help!F:F,MATCH(Input!H19,Help!A:A,0))="je Gerät / per cabinet",INDEX(Help!E:E,MATCH(Input!H19,Help!A:A,0)),"check")),"")</f>
        <v/>
      </c>
      <c r="AT19">
        <f t="shared" si="2"/>
        <v>0</v>
      </c>
      <c r="AU19">
        <f t="shared" ref="AU19:AV19" si="33">+AT19</f>
        <v>0</v>
      </c>
      <c r="AV19">
        <f t="shared" si="33"/>
        <v>0</v>
      </c>
      <c r="AW19" t="s">
        <v>160</v>
      </c>
      <c r="AX19" t="s">
        <v>161</v>
      </c>
      <c r="AY19" t="s">
        <v>162</v>
      </c>
      <c r="AZ19">
        <f t="shared" si="4"/>
        <v>0</v>
      </c>
      <c r="BA19">
        <f t="shared" ref="BA19:BB19" si="34">+AZ19</f>
        <v>0</v>
      </c>
      <c r="BB19">
        <f t="shared" si="34"/>
        <v>0</v>
      </c>
      <c r="BF19" t="str">
        <f t="shared" si="6"/>
        <v>&lt;a href="" target="_blank"&gt;EU Database&lt;/a&gt;</v>
      </c>
    </row>
    <row r="20" spans="2:58" x14ac:dyDescent="0.45">
      <c r="B20" t="s">
        <v>167</v>
      </c>
      <c r="C20" t="s">
        <v>167</v>
      </c>
      <c r="H20" s="3"/>
      <c r="I20" s="11"/>
      <c r="J20" s="11"/>
      <c r="L20" s="11"/>
      <c r="M20" s="11"/>
      <c r="P20" s="12"/>
      <c r="Q20" s="13"/>
      <c r="R20" s="27"/>
      <c r="S20" s="11"/>
      <c r="T20" s="11"/>
      <c r="U20" s="11"/>
      <c r="V20" s="11"/>
      <c r="W20" s="11"/>
      <c r="X20" s="11"/>
      <c r="Y20" s="11"/>
      <c r="Z20" s="11"/>
      <c r="AE20" s="10"/>
      <c r="AF20" s="10"/>
      <c r="AG20" s="10"/>
      <c r="AH20" s="11"/>
      <c r="AJ20" s="22"/>
      <c r="AK20" s="22"/>
      <c r="AL20" s="9">
        <f t="shared" si="0"/>
        <v>0</v>
      </c>
      <c r="AM20" s="9" t="str">
        <f t="shared" si="1"/>
        <v/>
      </c>
      <c r="AN20" s="26" t="str">
        <f>+IFERROR(IF(INDEX(Help!F:F,MATCH(Input!H20,Help!A:A,0))="je Laufmeter / per running meter",ROUND(INDEX(Help!E:E,MATCH(Input!H20,Help!A:A,0))*AF20/1000,0),IF(INDEX(Help!F:F,MATCH(Input!H20,Help!A:A,0))="je Gerät / per cabinet",INDEX(Help!E:E,MATCH(Input!H20,Help!A:A,0)),"check")),"")</f>
        <v/>
      </c>
      <c r="AT20">
        <f t="shared" si="2"/>
        <v>0</v>
      </c>
      <c r="AU20">
        <f t="shared" ref="AU20:AV20" si="35">+AT20</f>
        <v>0</v>
      </c>
      <c r="AV20">
        <f t="shared" si="35"/>
        <v>0</v>
      </c>
      <c r="AW20" t="s">
        <v>160</v>
      </c>
      <c r="AX20" t="s">
        <v>161</v>
      </c>
      <c r="AY20" t="s">
        <v>162</v>
      </c>
      <c r="AZ20">
        <f t="shared" si="4"/>
        <v>0</v>
      </c>
      <c r="BA20">
        <f t="shared" ref="BA20:BB20" si="36">+AZ20</f>
        <v>0</v>
      </c>
      <c r="BB20">
        <f t="shared" si="36"/>
        <v>0</v>
      </c>
      <c r="BF20" t="str">
        <f t="shared" si="6"/>
        <v>&lt;a href="" target="_blank"&gt;EU Database&lt;/a&gt;</v>
      </c>
    </row>
    <row r="21" spans="2:58" x14ac:dyDescent="0.45">
      <c r="B21" t="s">
        <v>167</v>
      </c>
      <c r="C21" t="s">
        <v>167</v>
      </c>
      <c r="H21" s="3"/>
      <c r="I21" s="11"/>
      <c r="J21" s="11"/>
      <c r="L21" s="11"/>
      <c r="M21" s="11"/>
      <c r="P21" s="12"/>
      <c r="Q21" s="13"/>
      <c r="R21" s="27"/>
      <c r="S21" s="11"/>
      <c r="T21" s="11"/>
      <c r="U21" s="11"/>
      <c r="V21" s="11"/>
      <c r="W21" s="11"/>
      <c r="X21" s="11"/>
      <c r="Y21" s="11"/>
      <c r="Z21" s="11"/>
      <c r="AE21" s="10"/>
      <c r="AF21" s="10"/>
      <c r="AG21" s="10"/>
      <c r="AH21" s="11"/>
      <c r="AJ21" s="22"/>
      <c r="AK21" s="22"/>
      <c r="AL21" s="9">
        <f t="shared" si="0"/>
        <v>0</v>
      </c>
      <c r="AM21" s="9" t="str">
        <f t="shared" si="1"/>
        <v/>
      </c>
      <c r="AN21" s="26" t="str">
        <f>+IFERROR(IF(INDEX(Help!F:F,MATCH(Input!H21,Help!A:A,0))="je Laufmeter / per running meter",ROUND(INDEX(Help!E:E,MATCH(Input!H21,Help!A:A,0))*AF21/1000,0),IF(INDEX(Help!F:F,MATCH(Input!H21,Help!A:A,0))="je Gerät / per cabinet",INDEX(Help!E:E,MATCH(Input!H21,Help!A:A,0)),"check")),"")</f>
        <v/>
      </c>
      <c r="AT21">
        <f t="shared" si="2"/>
        <v>0</v>
      </c>
      <c r="AU21">
        <f t="shared" ref="AU21:AV21" si="37">+AT21</f>
        <v>0</v>
      </c>
      <c r="AV21">
        <f t="shared" si="37"/>
        <v>0</v>
      </c>
      <c r="AW21" t="s">
        <v>160</v>
      </c>
      <c r="AX21" t="s">
        <v>161</v>
      </c>
      <c r="AY21" t="s">
        <v>162</v>
      </c>
      <c r="AZ21">
        <f t="shared" si="4"/>
        <v>0</v>
      </c>
      <c r="BA21">
        <f t="shared" ref="BA21:BB21" si="38">+AZ21</f>
        <v>0</v>
      </c>
      <c r="BB21">
        <f t="shared" si="38"/>
        <v>0</v>
      </c>
      <c r="BF21" t="str">
        <f t="shared" si="6"/>
        <v>&lt;a href="" target="_blank"&gt;EU Database&lt;/a&gt;</v>
      </c>
    </row>
    <row r="22" spans="2:58" x14ac:dyDescent="0.45">
      <c r="B22" t="s">
        <v>167</v>
      </c>
      <c r="C22" t="s">
        <v>167</v>
      </c>
      <c r="H22" s="3"/>
      <c r="I22" s="11"/>
      <c r="J22" s="11"/>
      <c r="L22" s="11"/>
      <c r="M22" s="11"/>
      <c r="P22" s="12"/>
      <c r="Q22" s="13"/>
      <c r="R22" s="27"/>
      <c r="S22" s="11"/>
      <c r="T22" s="11"/>
      <c r="U22" s="11"/>
      <c r="V22" s="11"/>
      <c r="W22" s="11"/>
      <c r="X22" s="11"/>
      <c r="Y22" s="11"/>
      <c r="Z22" s="11"/>
      <c r="AE22" s="10"/>
      <c r="AF22" s="10"/>
      <c r="AG22" s="10"/>
      <c r="AH22" s="11"/>
      <c r="AJ22" s="22"/>
      <c r="AK22" s="22"/>
      <c r="AL22" s="9">
        <f t="shared" si="0"/>
        <v>0</v>
      </c>
      <c r="AM22" s="9" t="str">
        <f t="shared" si="1"/>
        <v/>
      </c>
      <c r="AN22" s="26" t="str">
        <f>+IFERROR(IF(INDEX(Help!F:F,MATCH(Input!H22,Help!A:A,0))="je Laufmeter / per running meter",ROUND(INDEX(Help!E:E,MATCH(Input!H22,Help!A:A,0))*AF22/1000,0),IF(INDEX(Help!F:F,MATCH(Input!H22,Help!A:A,0))="je Gerät / per cabinet",INDEX(Help!E:E,MATCH(Input!H22,Help!A:A,0)),"check")),"")</f>
        <v/>
      </c>
      <c r="AT22">
        <f t="shared" si="2"/>
        <v>0</v>
      </c>
      <c r="AU22">
        <f t="shared" ref="AU22:AV22" si="39">+AT22</f>
        <v>0</v>
      </c>
      <c r="AV22">
        <f t="shared" si="39"/>
        <v>0</v>
      </c>
      <c r="AW22" t="s">
        <v>160</v>
      </c>
      <c r="AX22" t="s">
        <v>161</v>
      </c>
      <c r="AY22" t="s">
        <v>162</v>
      </c>
      <c r="AZ22">
        <f t="shared" si="4"/>
        <v>0</v>
      </c>
      <c r="BA22">
        <f t="shared" ref="BA22:BB22" si="40">+AZ22</f>
        <v>0</v>
      </c>
      <c r="BB22">
        <f t="shared" si="40"/>
        <v>0</v>
      </c>
      <c r="BF22" t="str">
        <f t="shared" si="6"/>
        <v>&lt;a href="" target="_blank"&gt;EU Database&lt;/a&gt;</v>
      </c>
    </row>
    <row r="23" spans="2:58" x14ac:dyDescent="0.45">
      <c r="B23" t="s">
        <v>167</v>
      </c>
      <c r="C23" t="s">
        <v>167</v>
      </c>
      <c r="H23" s="3"/>
      <c r="I23" s="11"/>
      <c r="J23" s="11"/>
      <c r="L23" s="11"/>
      <c r="M23" s="11"/>
      <c r="P23" s="12"/>
      <c r="Q23" s="13"/>
      <c r="R23" s="27"/>
      <c r="S23" s="11"/>
      <c r="T23" s="11"/>
      <c r="U23" s="11"/>
      <c r="V23" s="11"/>
      <c r="W23" s="11"/>
      <c r="X23" s="11"/>
      <c r="Y23" s="11"/>
      <c r="Z23" s="11"/>
      <c r="AE23" s="10"/>
      <c r="AF23" s="10"/>
      <c r="AG23" s="10"/>
      <c r="AH23" s="11"/>
      <c r="AJ23" s="22"/>
      <c r="AK23" s="22"/>
      <c r="AL23" s="9">
        <f t="shared" si="0"/>
        <v>0</v>
      </c>
      <c r="AM23" s="9" t="str">
        <f t="shared" si="1"/>
        <v/>
      </c>
      <c r="AN23" s="26" t="str">
        <f>+IFERROR(IF(INDEX(Help!F:F,MATCH(Input!H23,Help!A:A,0))="je Laufmeter / per running meter",ROUND(INDEX(Help!E:E,MATCH(Input!H23,Help!A:A,0))*AF23/1000,0),IF(INDEX(Help!F:F,MATCH(Input!H23,Help!A:A,0))="je Gerät / per cabinet",INDEX(Help!E:E,MATCH(Input!H23,Help!A:A,0)),"check")),"")</f>
        <v/>
      </c>
      <c r="AT23">
        <f t="shared" si="2"/>
        <v>0</v>
      </c>
      <c r="AU23">
        <f t="shared" ref="AU23:AV23" si="41">+AT23</f>
        <v>0</v>
      </c>
      <c r="AV23">
        <f t="shared" si="41"/>
        <v>0</v>
      </c>
      <c r="AW23" t="s">
        <v>160</v>
      </c>
      <c r="AX23" t="s">
        <v>161</v>
      </c>
      <c r="AY23" t="s">
        <v>162</v>
      </c>
      <c r="AZ23">
        <f t="shared" si="4"/>
        <v>0</v>
      </c>
      <c r="BA23">
        <f t="shared" ref="BA23:BB23" si="42">+AZ23</f>
        <v>0</v>
      </c>
      <c r="BB23">
        <f t="shared" si="42"/>
        <v>0</v>
      </c>
      <c r="BF23" t="str">
        <f t="shared" si="6"/>
        <v>&lt;a href="" target="_blank"&gt;EU Database&lt;/a&gt;</v>
      </c>
    </row>
    <row r="24" spans="2:58" x14ac:dyDescent="0.45">
      <c r="B24" t="s">
        <v>167</v>
      </c>
      <c r="C24" t="s">
        <v>167</v>
      </c>
      <c r="H24" s="3"/>
      <c r="I24" s="11"/>
      <c r="J24" s="11"/>
      <c r="L24" s="11"/>
      <c r="M24" s="11"/>
      <c r="P24" s="12"/>
      <c r="Q24" s="13"/>
      <c r="R24" s="27"/>
      <c r="S24" s="11"/>
      <c r="T24" s="11"/>
      <c r="U24" s="11"/>
      <c r="V24" s="11"/>
      <c r="W24" s="11"/>
      <c r="X24" s="11"/>
      <c r="Y24" s="11"/>
      <c r="Z24" s="11"/>
      <c r="AE24" s="10"/>
      <c r="AF24" s="10"/>
      <c r="AG24" s="10"/>
      <c r="AH24" s="11"/>
      <c r="AJ24" s="22"/>
      <c r="AK24" s="22"/>
      <c r="AL24" s="9">
        <f t="shared" si="0"/>
        <v>0</v>
      </c>
      <c r="AM24" s="9" t="str">
        <f t="shared" si="1"/>
        <v/>
      </c>
      <c r="AN24" s="26" t="str">
        <f>+IFERROR(IF(INDEX(Help!F:F,MATCH(Input!H24,Help!A:A,0))="je Laufmeter / per running meter",ROUND(INDEX(Help!E:E,MATCH(Input!H24,Help!A:A,0))*AF24/1000,0),IF(INDEX(Help!F:F,MATCH(Input!H24,Help!A:A,0))="je Gerät / per cabinet",INDEX(Help!E:E,MATCH(Input!H24,Help!A:A,0)),"check")),"")</f>
        <v/>
      </c>
      <c r="AT24">
        <f t="shared" si="2"/>
        <v>0</v>
      </c>
      <c r="AU24">
        <f t="shared" ref="AU24:AV24" si="43">+AT24</f>
        <v>0</v>
      </c>
      <c r="AV24">
        <f t="shared" si="43"/>
        <v>0</v>
      </c>
      <c r="AW24" t="s">
        <v>160</v>
      </c>
      <c r="AX24" t="s">
        <v>161</v>
      </c>
      <c r="AY24" t="s">
        <v>162</v>
      </c>
      <c r="AZ24">
        <f t="shared" si="4"/>
        <v>0</v>
      </c>
      <c r="BA24">
        <f t="shared" ref="BA24:BB24" si="44">+AZ24</f>
        <v>0</v>
      </c>
      <c r="BB24">
        <f t="shared" si="44"/>
        <v>0</v>
      </c>
      <c r="BF24" t="str">
        <f t="shared" si="6"/>
        <v>&lt;a href="" target="_blank"&gt;EU Database&lt;/a&gt;</v>
      </c>
    </row>
    <row r="25" spans="2:58" x14ac:dyDescent="0.45">
      <c r="B25" t="s">
        <v>167</v>
      </c>
      <c r="C25" t="s">
        <v>167</v>
      </c>
      <c r="H25" s="3"/>
      <c r="I25" s="11"/>
      <c r="J25" s="11"/>
      <c r="L25" s="11"/>
      <c r="M25" s="11"/>
      <c r="P25" s="12"/>
      <c r="Q25" s="13"/>
      <c r="R25" s="27"/>
      <c r="S25" s="11"/>
      <c r="T25" s="11"/>
      <c r="U25" s="11"/>
      <c r="V25" s="11"/>
      <c r="W25" s="11"/>
      <c r="X25" s="11"/>
      <c r="Y25" s="11"/>
      <c r="Z25" s="11"/>
      <c r="AE25" s="10"/>
      <c r="AF25" s="10"/>
      <c r="AG25" s="10"/>
      <c r="AH25" s="11"/>
      <c r="AJ25" s="22"/>
      <c r="AK25" s="22"/>
      <c r="AL25" s="9">
        <f t="shared" si="0"/>
        <v>0</v>
      </c>
      <c r="AM25" s="9" t="str">
        <f t="shared" si="1"/>
        <v/>
      </c>
      <c r="AN25" s="26" t="str">
        <f>+IFERROR(IF(INDEX(Help!F:F,MATCH(Input!H25,Help!A:A,0))="je Laufmeter / per running meter",ROUND(INDEX(Help!E:E,MATCH(Input!H25,Help!A:A,0))*AF25/1000,0),IF(INDEX(Help!F:F,MATCH(Input!H25,Help!A:A,0))="je Gerät / per cabinet",INDEX(Help!E:E,MATCH(Input!H25,Help!A:A,0)),"check")),"")</f>
        <v/>
      </c>
      <c r="AT25">
        <f t="shared" si="2"/>
        <v>0</v>
      </c>
      <c r="AU25">
        <f t="shared" ref="AU25:AV25" si="45">+AT25</f>
        <v>0</v>
      </c>
      <c r="AV25">
        <f t="shared" si="45"/>
        <v>0</v>
      </c>
      <c r="AW25" t="s">
        <v>160</v>
      </c>
      <c r="AX25" t="s">
        <v>161</v>
      </c>
      <c r="AY25" t="s">
        <v>162</v>
      </c>
      <c r="AZ25">
        <f t="shared" si="4"/>
        <v>0</v>
      </c>
      <c r="BA25">
        <f t="shared" ref="BA25:BB25" si="46">+AZ25</f>
        <v>0</v>
      </c>
      <c r="BB25">
        <f t="shared" si="46"/>
        <v>0</v>
      </c>
      <c r="BF25" t="str">
        <f t="shared" si="6"/>
        <v>&lt;a href="" target="_blank"&gt;EU Database&lt;/a&gt;</v>
      </c>
    </row>
    <row r="26" spans="2:58" x14ac:dyDescent="0.45">
      <c r="B26" t="s">
        <v>167</v>
      </c>
      <c r="C26" t="s">
        <v>167</v>
      </c>
      <c r="H26" s="3"/>
      <c r="I26" s="11"/>
      <c r="J26" s="11"/>
      <c r="L26" s="11"/>
      <c r="M26" s="11"/>
      <c r="P26" s="12"/>
      <c r="Q26" s="13"/>
      <c r="R26" s="27"/>
      <c r="S26" s="11"/>
      <c r="T26" s="11"/>
      <c r="U26" s="11"/>
      <c r="V26" s="11"/>
      <c r="W26" s="11"/>
      <c r="X26" s="11"/>
      <c r="Y26" s="11"/>
      <c r="Z26" s="11"/>
      <c r="AE26" s="10"/>
      <c r="AF26" s="10"/>
      <c r="AG26" s="10"/>
      <c r="AH26" s="11"/>
      <c r="AJ26" s="22"/>
      <c r="AK26" s="22"/>
      <c r="AL26" s="9">
        <f t="shared" si="0"/>
        <v>0</v>
      </c>
      <c r="AM26" s="9" t="str">
        <f t="shared" si="1"/>
        <v/>
      </c>
      <c r="AN26" s="26" t="str">
        <f>+IFERROR(IF(INDEX(Help!F:F,MATCH(Input!H26,Help!A:A,0))="je Laufmeter / per running meter",ROUND(INDEX(Help!E:E,MATCH(Input!H26,Help!A:A,0))*AF26/1000,0),IF(INDEX(Help!F:F,MATCH(Input!H26,Help!A:A,0))="je Gerät / per cabinet",INDEX(Help!E:E,MATCH(Input!H26,Help!A:A,0)),"check")),"")</f>
        <v/>
      </c>
      <c r="AT26">
        <f t="shared" si="2"/>
        <v>0</v>
      </c>
      <c r="AU26">
        <f t="shared" ref="AU26:AV26" si="47">+AT26</f>
        <v>0</v>
      </c>
      <c r="AV26">
        <f t="shared" si="47"/>
        <v>0</v>
      </c>
      <c r="AW26" t="s">
        <v>160</v>
      </c>
      <c r="AX26" t="s">
        <v>161</v>
      </c>
      <c r="AY26" t="s">
        <v>162</v>
      </c>
      <c r="AZ26">
        <f t="shared" si="4"/>
        <v>0</v>
      </c>
      <c r="BA26">
        <f t="shared" ref="BA26:BB26" si="48">+AZ26</f>
        <v>0</v>
      </c>
      <c r="BB26">
        <f t="shared" si="48"/>
        <v>0</v>
      </c>
      <c r="BF26" t="str">
        <f t="shared" si="6"/>
        <v>&lt;a href="" target="_blank"&gt;EU Database&lt;/a&gt;</v>
      </c>
    </row>
    <row r="27" spans="2:58" x14ac:dyDescent="0.45">
      <c r="B27" t="s">
        <v>167</v>
      </c>
      <c r="C27" t="s">
        <v>167</v>
      </c>
      <c r="H27" s="3"/>
      <c r="I27" s="11"/>
      <c r="J27" s="11"/>
      <c r="L27" s="11"/>
      <c r="M27" s="11"/>
      <c r="P27" s="12"/>
      <c r="Q27" s="13"/>
      <c r="R27" s="27"/>
      <c r="S27" s="11"/>
      <c r="T27" s="11"/>
      <c r="U27" s="11"/>
      <c r="V27" s="11"/>
      <c r="W27" s="11"/>
      <c r="X27" s="11"/>
      <c r="Y27" s="11"/>
      <c r="Z27" s="11"/>
      <c r="AE27" s="10"/>
      <c r="AF27" s="10"/>
      <c r="AG27" s="10"/>
      <c r="AH27" s="11"/>
      <c r="AJ27" s="22"/>
      <c r="AK27" s="22"/>
      <c r="AL27" s="9">
        <f t="shared" si="0"/>
        <v>0</v>
      </c>
      <c r="AM27" s="9" t="str">
        <f t="shared" si="1"/>
        <v/>
      </c>
      <c r="AN27" s="26" t="str">
        <f>+IFERROR(IF(INDEX(Help!F:F,MATCH(Input!H27,Help!A:A,0))="je Laufmeter / per running meter",ROUND(INDEX(Help!E:E,MATCH(Input!H27,Help!A:A,0))*AF27/1000,0),IF(INDEX(Help!F:F,MATCH(Input!H27,Help!A:A,0))="je Gerät / per cabinet",INDEX(Help!E:E,MATCH(Input!H27,Help!A:A,0)),"check")),"")</f>
        <v/>
      </c>
      <c r="AT27">
        <f t="shared" si="2"/>
        <v>0</v>
      </c>
      <c r="AU27">
        <f t="shared" ref="AU27:AV27" si="49">+AT27</f>
        <v>0</v>
      </c>
      <c r="AV27">
        <f t="shared" si="49"/>
        <v>0</v>
      </c>
      <c r="AW27" t="s">
        <v>160</v>
      </c>
      <c r="AX27" t="s">
        <v>161</v>
      </c>
      <c r="AY27" t="s">
        <v>162</v>
      </c>
      <c r="AZ27">
        <f t="shared" si="4"/>
        <v>0</v>
      </c>
      <c r="BA27">
        <f t="shared" ref="BA27:BB27" si="50">+AZ27</f>
        <v>0</v>
      </c>
      <c r="BB27">
        <f t="shared" si="50"/>
        <v>0</v>
      </c>
      <c r="BF27" t="str">
        <f t="shared" si="6"/>
        <v>&lt;a href="" target="_blank"&gt;EU Database&lt;/a&gt;</v>
      </c>
    </row>
    <row r="28" spans="2:58" x14ac:dyDescent="0.45">
      <c r="B28" t="s">
        <v>167</v>
      </c>
      <c r="C28" t="s">
        <v>167</v>
      </c>
      <c r="H28" s="3"/>
      <c r="I28" s="11"/>
      <c r="J28" s="11"/>
      <c r="L28" s="11"/>
      <c r="M28" s="11"/>
      <c r="P28" s="12"/>
      <c r="Q28" s="13"/>
      <c r="R28" s="27"/>
      <c r="S28" s="11"/>
      <c r="T28" s="11"/>
      <c r="U28" s="11"/>
      <c r="V28" s="11"/>
      <c r="W28" s="11"/>
      <c r="X28" s="11"/>
      <c r="Y28" s="11"/>
      <c r="Z28" s="11"/>
      <c r="AE28" s="10"/>
      <c r="AF28" s="10"/>
      <c r="AG28" s="10"/>
      <c r="AH28" s="11"/>
      <c r="AJ28" s="22"/>
      <c r="AK28" s="22"/>
      <c r="AL28" s="9">
        <f t="shared" si="0"/>
        <v>0</v>
      </c>
      <c r="AM28" s="9" t="str">
        <f t="shared" si="1"/>
        <v/>
      </c>
      <c r="AN28" s="26" t="str">
        <f>+IFERROR(IF(INDEX(Help!F:F,MATCH(Input!H28,Help!A:A,0))="je Laufmeter / per running meter",ROUND(INDEX(Help!E:E,MATCH(Input!H28,Help!A:A,0))*AF28/1000,0),IF(INDEX(Help!F:F,MATCH(Input!H28,Help!A:A,0))="je Gerät / per cabinet",INDEX(Help!E:E,MATCH(Input!H28,Help!A:A,0)),"check")),"")</f>
        <v/>
      </c>
      <c r="AT28">
        <f t="shared" si="2"/>
        <v>0</v>
      </c>
      <c r="AU28">
        <f t="shared" ref="AU28:AV28" si="51">+AT28</f>
        <v>0</v>
      </c>
      <c r="AV28">
        <f t="shared" si="51"/>
        <v>0</v>
      </c>
      <c r="AW28" t="s">
        <v>160</v>
      </c>
      <c r="AX28" t="s">
        <v>161</v>
      </c>
      <c r="AY28" t="s">
        <v>162</v>
      </c>
      <c r="AZ28">
        <f t="shared" si="4"/>
        <v>0</v>
      </c>
      <c r="BA28">
        <f t="shared" ref="BA28:BB28" si="52">+AZ28</f>
        <v>0</v>
      </c>
      <c r="BB28">
        <f t="shared" si="52"/>
        <v>0</v>
      </c>
      <c r="BF28" t="str">
        <f t="shared" si="6"/>
        <v>&lt;a href="" target="_blank"&gt;EU Database&lt;/a&gt;</v>
      </c>
    </row>
    <row r="29" spans="2:58" x14ac:dyDescent="0.45">
      <c r="B29" t="s">
        <v>167</v>
      </c>
      <c r="C29" t="s">
        <v>167</v>
      </c>
      <c r="H29" s="3"/>
      <c r="I29" s="11"/>
      <c r="J29" s="11"/>
      <c r="L29" s="11"/>
      <c r="M29" s="11"/>
      <c r="P29" s="12"/>
      <c r="Q29" s="13"/>
      <c r="R29" s="27"/>
      <c r="S29" s="11"/>
      <c r="T29" s="11"/>
      <c r="U29" s="11"/>
      <c r="V29" s="11"/>
      <c r="W29" s="11"/>
      <c r="X29" s="11"/>
      <c r="Y29" s="11"/>
      <c r="Z29" s="11"/>
      <c r="AE29" s="10"/>
      <c r="AF29" s="10"/>
      <c r="AG29" s="10"/>
      <c r="AH29" s="11"/>
      <c r="AJ29" s="22"/>
      <c r="AK29" s="22"/>
      <c r="AL29" s="9">
        <f t="shared" si="0"/>
        <v>0</v>
      </c>
      <c r="AM29" s="9" t="str">
        <f t="shared" si="1"/>
        <v/>
      </c>
      <c r="AN29" s="26" t="str">
        <f>+IFERROR(IF(INDEX(Help!F:F,MATCH(Input!H29,Help!A:A,0))="je Laufmeter / per running meter",ROUND(INDEX(Help!E:E,MATCH(Input!H29,Help!A:A,0))*AF29/1000,0),IF(INDEX(Help!F:F,MATCH(Input!H29,Help!A:A,0))="je Gerät / per cabinet",INDEX(Help!E:E,MATCH(Input!H29,Help!A:A,0)),"check")),"")</f>
        <v/>
      </c>
      <c r="AT29">
        <f t="shared" si="2"/>
        <v>0</v>
      </c>
      <c r="AU29">
        <f t="shared" ref="AU29:AV29" si="53">+AT29</f>
        <v>0</v>
      </c>
      <c r="AV29">
        <f t="shared" si="53"/>
        <v>0</v>
      </c>
      <c r="AW29" t="s">
        <v>160</v>
      </c>
      <c r="AX29" t="s">
        <v>161</v>
      </c>
      <c r="AY29" t="s">
        <v>162</v>
      </c>
      <c r="AZ29">
        <f t="shared" si="4"/>
        <v>0</v>
      </c>
      <c r="BA29">
        <f t="shared" ref="BA29:BB29" si="54">+AZ29</f>
        <v>0</v>
      </c>
      <c r="BB29">
        <f t="shared" si="54"/>
        <v>0</v>
      </c>
      <c r="BF29" t="str">
        <f t="shared" si="6"/>
        <v>&lt;a href="" target="_blank"&gt;EU Database&lt;/a&gt;</v>
      </c>
    </row>
    <row r="30" spans="2:58" x14ac:dyDescent="0.45">
      <c r="B30" t="s">
        <v>167</v>
      </c>
      <c r="C30" t="s">
        <v>167</v>
      </c>
      <c r="H30" s="3"/>
      <c r="I30" s="11"/>
      <c r="J30" s="11"/>
      <c r="L30" s="11"/>
      <c r="M30" s="11"/>
      <c r="P30" s="12"/>
      <c r="Q30" s="13"/>
      <c r="R30" s="27"/>
      <c r="S30" s="11"/>
      <c r="T30" s="11"/>
      <c r="U30" s="11"/>
      <c r="V30" s="11"/>
      <c r="W30" s="11"/>
      <c r="X30" s="11"/>
      <c r="Y30" s="11"/>
      <c r="Z30" s="11"/>
      <c r="AE30" s="10"/>
      <c r="AF30" s="10"/>
      <c r="AG30" s="10"/>
      <c r="AH30" s="11"/>
      <c r="AJ30" s="22"/>
      <c r="AK30" s="22"/>
      <c r="AL30" s="9">
        <f t="shared" si="0"/>
        <v>0</v>
      </c>
      <c r="AM30" s="9" t="str">
        <f t="shared" si="1"/>
        <v/>
      </c>
      <c r="AN30" s="26" t="str">
        <f>+IFERROR(IF(INDEX(Help!F:F,MATCH(Input!H30,Help!A:A,0))="je Laufmeter / per running meter",ROUND(INDEX(Help!E:E,MATCH(Input!H30,Help!A:A,0))*AF30/1000,0),IF(INDEX(Help!F:F,MATCH(Input!H30,Help!A:A,0))="je Gerät / per cabinet",INDEX(Help!E:E,MATCH(Input!H30,Help!A:A,0)),"check")),"")</f>
        <v/>
      </c>
      <c r="AT30">
        <f t="shared" si="2"/>
        <v>0</v>
      </c>
      <c r="AU30">
        <f t="shared" ref="AU30:AV30" si="55">+AT30</f>
        <v>0</v>
      </c>
      <c r="AV30">
        <f t="shared" si="55"/>
        <v>0</v>
      </c>
      <c r="AW30" t="s">
        <v>160</v>
      </c>
      <c r="AX30" t="s">
        <v>161</v>
      </c>
      <c r="AY30" t="s">
        <v>162</v>
      </c>
      <c r="AZ30">
        <f t="shared" si="4"/>
        <v>0</v>
      </c>
      <c r="BA30">
        <f t="shared" ref="BA30:BB30" si="56">+AZ30</f>
        <v>0</v>
      </c>
      <c r="BB30">
        <f t="shared" si="56"/>
        <v>0</v>
      </c>
      <c r="BF30" t="str">
        <f t="shared" si="6"/>
        <v>&lt;a href="" target="_blank"&gt;EU Database&lt;/a&gt;</v>
      </c>
    </row>
    <row r="31" spans="2:58" x14ac:dyDescent="0.45">
      <c r="B31" t="s">
        <v>167</v>
      </c>
      <c r="C31" t="s">
        <v>167</v>
      </c>
      <c r="H31" s="3"/>
      <c r="I31" s="11"/>
      <c r="J31" s="11"/>
      <c r="L31" s="11"/>
      <c r="M31" s="11"/>
      <c r="P31" s="12"/>
      <c r="Q31" s="13"/>
      <c r="R31" s="27"/>
      <c r="S31" s="11"/>
      <c r="T31" s="11"/>
      <c r="U31" s="11"/>
      <c r="V31" s="11"/>
      <c r="W31" s="11"/>
      <c r="X31" s="11"/>
      <c r="Y31" s="11"/>
      <c r="Z31" s="11"/>
      <c r="AE31" s="10"/>
      <c r="AF31" s="10"/>
      <c r="AG31" s="10"/>
      <c r="AH31" s="11"/>
      <c r="AJ31" s="22"/>
      <c r="AK31" s="22"/>
      <c r="AL31" s="9">
        <f t="shared" si="0"/>
        <v>0</v>
      </c>
      <c r="AM31" s="9" t="str">
        <f t="shared" si="1"/>
        <v/>
      </c>
      <c r="AN31" s="26" t="str">
        <f>+IFERROR(IF(INDEX(Help!F:F,MATCH(Input!H31,Help!A:A,0))="je Laufmeter / per running meter",ROUND(INDEX(Help!E:E,MATCH(Input!H31,Help!A:A,0))*AF31/1000,0),IF(INDEX(Help!F:F,MATCH(Input!H31,Help!A:A,0))="je Gerät / per cabinet",INDEX(Help!E:E,MATCH(Input!H31,Help!A:A,0)),"check")),"")</f>
        <v/>
      </c>
      <c r="AT31">
        <f t="shared" si="2"/>
        <v>0</v>
      </c>
      <c r="AU31">
        <f t="shared" ref="AU31:AV31" si="57">+AT31</f>
        <v>0</v>
      </c>
      <c r="AV31">
        <f t="shared" si="57"/>
        <v>0</v>
      </c>
      <c r="AW31" t="s">
        <v>160</v>
      </c>
      <c r="AX31" t="s">
        <v>161</v>
      </c>
      <c r="AY31" t="s">
        <v>162</v>
      </c>
      <c r="AZ31">
        <f t="shared" si="4"/>
        <v>0</v>
      </c>
      <c r="BA31">
        <f t="shared" ref="BA31:BB31" si="58">+AZ31</f>
        <v>0</v>
      </c>
      <c r="BB31">
        <f t="shared" si="58"/>
        <v>0</v>
      </c>
      <c r="BF31" t="str">
        <f t="shared" si="6"/>
        <v>&lt;a href="" target="_blank"&gt;EU Database&lt;/a&gt;</v>
      </c>
    </row>
    <row r="32" spans="2:58" x14ac:dyDescent="0.45">
      <c r="B32" t="s">
        <v>167</v>
      </c>
      <c r="C32" t="s">
        <v>167</v>
      </c>
      <c r="H32" s="3"/>
      <c r="I32" s="11"/>
      <c r="J32" s="11"/>
      <c r="L32" s="11"/>
      <c r="M32" s="11"/>
      <c r="P32" s="12"/>
      <c r="Q32" s="13"/>
      <c r="R32" s="27"/>
      <c r="S32" s="11"/>
      <c r="T32" s="11"/>
      <c r="U32" s="11"/>
      <c r="V32" s="11"/>
      <c r="W32" s="11"/>
      <c r="X32" s="11"/>
      <c r="Y32" s="11"/>
      <c r="Z32" s="11"/>
      <c r="AE32" s="10"/>
      <c r="AF32" s="10"/>
      <c r="AG32" s="10"/>
      <c r="AH32" s="11"/>
      <c r="AJ32" s="22"/>
      <c r="AK32" s="22"/>
      <c r="AL32" s="9">
        <f t="shared" si="0"/>
        <v>0</v>
      </c>
      <c r="AM32" s="9" t="str">
        <f t="shared" si="1"/>
        <v/>
      </c>
      <c r="AN32" s="26" t="str">
        <f>+IFERROR(IF(INDEX(Help!F:F,MATCH(Input!H32,Help!A:A,0))="je Laufmeter / per running meter",ROUND(INDEX(Help!E:E,MATCH(Input!H32,Help!A:A,0))*AF32/1000,0),IF(INDEX(Help!F:F,MATCH(Input!H32,Help!A:A,0))="je Gerät / per cabinet",INDEX(Help!E:E,MATCH(Input!H32,Help!A:A,0)),"check")),"")</f>
        <v/>
      </c>
      <c r="AT32">
        <f t="shared" si="2"/>
        <v>0</v>
      </c>
      <c r="AU32">
        <f t="shared" ref="AU32:AV32" si="59">+AT32</f>
        <v>0</v>
      </c>
      <c r="AV32">
        <f t="shared" si="59"/>
        <v>0</v>
      </c>
      <c r="AW32" t="s">
        <v>160</v>
      </c>
      <c r="AX32" t="s">
        <v>161</v>
      </c>
      <c r="AY32" t="s">
        <v>162</v>
      </c>
      <c r="AZ32">
        <f t="shared" si="4"/>
        <v>0</v>
      </c>
      <c r="BA32">
        <f t="shared" ref="BA32:BB32" si="60">+AZ32</f>
        <v>0</v>
      </c>
      <c r="BB32">
        <f t="shared" si="60"/>
        <v>0</v>
      </c>
      <c r="BF32" t="str">
        <f t="shared" si="6"/>
        <v>&lt;a href="" target="_blank"&gt;EU Database&lt;/a&gt;</v>
      </c>
    </row>
    <row r="33" spans="2:58" x14ac:dyDescent="0.45">
      <c r="B33" t="s">
        <v>167</v>
      </c>
      <c r="C33" t="s">
        <v>167</v>
      </c>
      <c r="H33" s="3"/>
      <c r="I33" s="11"/>
      <c r="J33" s="11"/>
      <c r="L33" s="11"/>
      <c r="M33" s="11"/>
      <c r="P33" s="12"/>
      <c r="Q33" s="13"/>
      <c r="R33" s="27"/>
      <c r="S33" s="11"/>
      <c r="T33" s="11"/>
      <c r="U33" s="11"/>
      <c r="V33" s="11"/>
      <c r="W33" s="11"/>
      <c r="X33" s="11"/>
      <c r="Y33" s="11"/>
      <c r="Z33" s="11"/>
      <c r="AE33" s="10"/>
      <c r="AF33" s="10"/>
      <c r="AG33" s="10"/>
      <c r="AH33" s="11"/>
      <c r="AJ33" s="22"/>
      <c r="AK33" s="22"/>
      <c r="AL33" s="9">
        <f t="shared" si="0"/>
        <v>0</v>
      </c>
      <c r="AM33" s="9" t="str">
        <f t="shared" si="1"/>
        <v/>
      </c>
      <c r="AN33" s="26" t="str">
        <f>+IFERROR(IF(INDEX(Help!F:F,MATCH(Input!H33,Help!A:A,0))="je Laufmeter / per running meter",ROUND(INDEX(Help!E:E,MATCH(Input!H33,Help!A:A,0))*AF33/1000,0),IF(INDEX(Help!F:F,MATCH(Input!H33,Help!A:A,0))="je Gerät / per cabinet",INDEX(Help!E:E,MATCH(Input!H33,Help!A:A,0)),"check")),"")</f>
        <v/>
      </c>
      <c r="AT33">
        <f t="shared" si="2"/>
        <v>0</v>
      </c>
      <c r="AU33">
        <f t="shared" ref="AU33:AV33" si="61">+AT33</f>
        <v>0</v>
      </c>
      <c r="AV33">
        <f t="shared" si="61"/>
        <v>0</v>
      </c>
      <c r="AW33" t="s">
        <v>160</v>
      </c>
      <c r="AX33" t="s">
        <v>161</v>
      </c>
      <c r="AY33" t="s">
        <v>162</v>
      </c>
      <c r="AZ33">
        <f t="shared" si="4"/>
        <v>0</v>
      </c>
      <c r="BA33">
        <f t="shared" ref="BA33:BB33" si="62">+AZ33</f>
        <v>0</v>
      </c>
      <c r="BB33">
        <f t="shared" si="62"/>
        <v>0</v>
      </c>
      <c r="BF33" t="str">
        <f t="shared" si="6"/>
        <v>&lt;a href="" target="_blank"&gt;EU Database&lt;/a&gt;</v>
      </c>
    </row>
    <row r="34" spans="2:58" x14ac:dyDescent="0.45">
      <c r="B34" t="s">
        <v>167</v>
      </c>
      <c r="C34" t="s">
        <v>167</v>
      </c>
      <c r="H34" s="3"/>
      <c r="I34" s="11"/>
      <c r="J34" s="11"/>
      <c r="L34" s="11"/>
      <c r="M34" s="11"/>
      <c r="P34" s="12"/>
      <c r="Q34" s="13"/>
      <c r="R34" s="27"/>
      <c r="S34" s="11"/>
      <c r="T34" s="11"/>
      <c r="U34" s="11"/>
      <c r="V34" s="11"/>
      <c r="W34" s="11"/>
      <c r="X34" s="11"/>
      <c r="Y34" s="11"/>
      <c r="Z34" s="11"/>
      <c r="AE34" s="10"/>
      <c r="AF34" s="10"/>
      <c r="AG34" s="10"/>
      <c r="AH34" s="11"/>
      <c r="AJ34" s="22"/>
      <c r="AK34" s="22"/>
      <c r="AL34" s="9">
        <f t="shared" si="0"/>
        <v>0</v>
      </c>
      <c r="AM34" s="9" t="str">
        <f t="shared" si="1"/>
        <v/>
      </c>
      <c r="AN34" s="26" t="str">
        <f>+IFERROR(IF(INDEX(Help!F:F,MATCH(Input!H34,Help!A:A,0))="je Laufmeter / per running meter",ROUND(INDEX(Help!E:E,MATCH(Input!H34,Help!A:A,0))*AF34/1000,0),IF(INDEX(Help!F:F,MATCH(Input!H34,Help!A:A,0))="je Gerät / per cabinet",INDEX(Help!E:E,MATCH(Input!H34,Help!A:A,0)),"check")),"")</f>
        <v/>
      </c>
      <c r="AT34">
        <f t="shared" si="2"/>
        <v>0</v>
      </c>
      <c r="AU34">
        <f t="shared" ref="AU34:AV34" si="63">+AT34</f>
        <v>0</v>
      </c>
      <c r="AV34">
        <f t="shared" si="63"/>
        <v>0</v>
      </c>
      <c r="AW34" t="s">
        <v>160</v>
      </c>
      <c r="AX34" t="s">
        <v>161</v>
      </c>
      <c r="AY34" t="s">
        <v>162</v>
      </c>
      <c r="AZ34">
        <f t="shared" si="4"/>
        <v>0</v>
      </c>
      <c r="BA34">
        <f t="shared" ref="BA34:BB34" si="64">+AZ34</f>
        <v>0</v>
      </c>
      <c r="BB34">
        <f t="shared" si="64"/>
        <v>0</v>
      </c>
      <c r="BF34" t="str">
        <f t="shared" si="6"/>
        <v>&lt;a href="" target="_blank"&gt;EU Database&lt;/a&gt;</v>
      </c>
    </row>
    <row r="35" spans="2:58" x14ac:dyDescent="0.45">
      <c r="B35" t="s">
        <v>167</v>
      </c>
      <c r="C35" t="s">
        <v>167</v>
      </c>
      <c r="H35" s="3"/>
      <c r="I35" s="11"/>
      <c r="J35" s="11"/>
      <c r="L35" s="11"/>
      <c r="M35" s="11"/>
      <c r="P35" s="12"/>
      <c r="Q35" s="13"/>
      <c r="R35" s="27"/>
      <c r="S35" s="11"/>
      <c r="T35" s="11"/>
      <c r="U35" s="11"/>
      <c r="V35" s="11"/>
      <c r="W35" s="11"/>
      <c r="X35" s="11"/>
      <c r="Y35" s="11"/>
      <c r="Z35" s="11"/>
      <c r="AE35" s="10"/>
      <c r="AF35" s="10"/>
      <c r="AG35" s="10"/>
      <c r="AH35" s="11"/>
      <c r="AJ35" s="22"/>
      <c r="AK35" s="22"/>
      <c r="AL35" s="9">
        <f t="shared" si="0"/>
        <v>0</v>
      </c>
      <c r="AM35" s="9" t="str">
        <f t="shared" si="1"/>
        <v/>
      </c>
      <c r="AN35" s="26" t="str">
        <f>+IFERROR(IF(INDEX(Help!F:F,MATCH(Input!H35,Help!A:A,0))="je Laufmeter / per running meter",ROUND(INDEX(Help!E:E,MATCH(Input!H35,Help!A:A,0))*AF35/1000,0),IF(INDEX(Help!F:F,MATCH(Input!H35,Help!A:A,0))="je Gerät / per cabinet",INDEX(Help!E:E,MATCH(Input!H35,Help!A:A,0)),"check")),"")</f>
        <v/>
      </c>
      <c r="AT35">
        <f t="shared" si="2"/>
        <v>0</v>
      </c>
      <c r="AU35">
        <f t="shared" ref="AU35:AV35" si="65">+AT35</f>
        <v>0</v>
      </c>
      <c r="AV35">
        <f t="shared" si="65"/>
        <v>0</v>
      </c>
      <c r="AW35" t="s">
        <v>160</v>
      </c>
      <c r="AX35" t="s">
        <v>161</v>
      </c>
      <c r="AY35" t="s">
        <v>162</v>
      </c>
      <c r="AZ35">
        <f t="shared" si="4"/>
        <v>0</v>
      </c>
      <c r="BA35">
        <f t="shared" ref="BA35:BB35" si="66">+AZ35</f>
        <v>0</v>
      </c>
      <c r="BB35">
        <f t="shared" si="66"/>
        <v>0</v>
      </c>
      <c r="BF35" t="str">
        <f t="shared" si="6"/>
        <v>&lt;a href="" target="_blank"&gt;EU Database&lt;/a&gt;</v>
      </c>
    </row>
    <row r="36" spans="2:58" x14ac:dyDescent="0.45">
      <c r="B36" t="s">
        <v>167</v>
      </c>
      <c r="C36" t="s">
        <v>167</v>
      </c>
      <c r="H36" s="3"/>
      <c r="I36" s="11"/>
      <c r="J36" s="11"/>
      <c r="L36" s="11"/>
      <c r="M36" s="11"/>
      <c r="P36" s="12"/>
      <c r="Q36" s="13"/>
      <c r="R36" s="27"/>
      <c r="S36" s="11"/>
      <c r="T36" s="11"/>
      <c r="U36" s="11"/>
      <c r="V36" s="11"/>
      <c r="W36" s="11"/>
      <c r="X36" s="11"/>
      <c r="Y36" s="11"/>
      <c r="Z36" s="11"/>
      <c r="AE36" s="10"/>
      <c r="AF36" s="10"/>
      <c r="AG36" s="10"/>
      <c r="AH36" s="11"/>
      <c r="AJ36" s="22"/>
      <c r="AK36" s="22"/>
      <c r="AL36" s="9">
        <f t="shared" si="0"/>
        <v>0</v>
      </c>
      <c r="AM36" s="9" t="str">
        <f t="shared" si="1"/>
        <v/>
      </c>
      <c r="AN36" s="26" t="str">
        <f>+IFERROR(IF(INDEX(Help!F:F,MATCH(Input!H36,Help!A:A,0))="je Laufmeter / per running meter",ROUND(INDEX(Help!E:E,MATCH(Input!H36,Help!A:A,0))*AF36/1000,0),IF(INDEX(Help!F:F,MATCH(Input!H36,Help!A:A,0))="je Gerät / per cabinet",INDEX(Help!E:E,MATCH(Input!H36,Help!A:A,0)),"check")),"")</f>
        <v/>
      </c>
      <c r="AT36">
        <f t="shared" si="2"/>
        <v>0</v>
      </c>
      <c r="AU36">
        <f t="shared" ref="AU36:AV36" si="67">+AT36</f>
        <v>0</v>
      </c>
      <c r="AV36">
        <f t="shared" si="67"/>
        <v>0</v>
      </c>
      <c r="AW36" t="s">
        <v>160</v>
      </c>
      <c r="AX36" t="s">
        <v>161</v>
      </c>
      <c r="AY36" t="s">
        <v>162</v>
      </c>
      <c r="AZ36">
        <f t="shared" si="4"/>
        <v>0</v>
      </c>
      <c r="BA36">
        <f t="shared" ref="BA36:BB36" si="68">+AZ36</f>
        <v>0</v>
      </c>
      <c r="BB36">
        <f t="shared" si="68"/>
        <v>0</v>
      </c>
      <c r="BF36" t="str">
        <f t="shared" si="6"/>
        <v>&lt;a href="" target="_blank"&gt;EU Database&lt;/a&gt;</v>
      </c>
    </row>
    <row r="37" spans="2:58" x14ac:dyDescent="0.45">
      <c r="B37" t="s">
        <v>167</v>
      </c>
      <c r="C37" t="s">
        <v>167</v>
      </c>
      <c r="H37" s="3"/>
      <c r="I37" s="11"/>
      <c r="J37" s="11"/>
      <c r="L37" s="11"/>
      <c r="M37" s="11"/>
      <c r="P37" s="12"/>
      <c r="Q37" s="13"/>
      <c r="R37" s="27"/>
      <c r="S37" s="11"/>
      <c r="T37" s="11"/>
      <c r="U37" s="11"/>
      <c r="V37" s="11"/>
      <c r="W37" s="11"/>
      <c r="X37" s="11"/>
      <c r="Y37" s="11"/>
      <c r="Z37" s="11"/>
      <c r="AE37" s="10"/>
      <c r="AF37" s="10"/>
      <c r="AG37" s="10"/>
      <c r="AH37" s="11"/>
      <c r="AJ37" s="22"/>
      <c r="AK37" s="22"/>
      <c r="AL37" s="9">
        <f t="shared" si="0"/>
        <v>0</v>
      </c>
      <c r="AM37" s="9" t="str">
        <f t="shared" si="1"/>
        <v/>
      </c>
      <c r="AN37" s="26" t="str">
        <f>+IFERROR(IF(INDEX(Help!F:F,MATCH(Input!H37,Help!A:A,0))="je Laufmeter / per running meter",ROUND(INDEX(Help!E:E,MATCH(Input!H37,Help!A:A,0))*AF37/1000,0),IF(INDEX(Help!F:F,MATCH(Input!H37,Help!A:A,0))="je Gerät / per cabinet",INDEX(Help!E:E,MATCH(Input!H37,Help!A:A,0)),"check")),"")</f>
        <v/>
      </c>
      <c r="AT37">
        <f t="shared" si="2"/>
        <v>0</v>
      </c>
      <c r="AU37">
        <f t="shared" ref="AU37:AV37" si="69">+AT37</f>
        <v>0</v>
      </c>
      <c r="AV37">
        <f t="shared" si="69"/>
        <v>0</v>
      </c>
      <c r="AW37" t="s">
        <v>160</v>
      </c>
      <c r="AX37" t="s">
        <v>161</v>
      </c>
      <c r="AY37" t="s">
        <v>162</v>
      </c>
      <c r="AZ37">
        <f t="shared" si="4"/>
        <v>0</v>
      </c>
      <c r="BA37">
        <f t="shared" ref="BA37:BB37" si="70">+AZ37</f>
        <v>0</v>
      </c>
      <c r="BB37">
        <f t="shared" si="70"/>
        <v>0</v>
      </c>
      <c r="BF37" t="str">
        <f t="shared" si="6"/>
        <v>&lt;a href="" target="_blank"&gt;EU Database&lt;/a&gt;</v>
      </c>
    </row>
    <row r="38" spans="2:58" x14ac:dyDescent="0.45">
      <c r="B38" t="s">
        <v>167</v>
      </c>
      <c r="C38" t="s">
        <v>167</v>
      </c>
      <c r="H38" s="3"/>
      <c r="I38" s="11"/>
      <c r="J38" s="11"/>
      <c r="L38" s="11"/>
      <c r="M38" s="11"/>
      <c r="P38" s="12"/>
      <c r="Q38" s="13"/>
      <c r="R38" s="27"/>
      <c r="S38" s="11"/>
      <c r="T38" s="11"/>
      <c r="U38" s="11"/>
      <c r="V38" s="11"/>
      <c r="W38" s="11"/>
      <c r="X38" s="11"/>
      <c r="Y38" s="11"/>
      <c r="Z38" s="11"/>
      <c r="AE38" s="10"/>
      <c r="AF38" s="10"/>
      <c r="AG38" s="10"/>
      <c r="AH38" s="11"/>
      <c r="AJ38" s="22"/>
      <c r="AK38" s="22"/>
      <c r="AL38" s="9">
        <f t="shared" si="0"/>
        <v>0</v>
      </c>
      <c r="AM38" s="9" t="str">
        <f t="shared" si="1"/>
        <v/>
      </c>
      <c r="AN38" s="26" t="str">
        <f>+IFERROR(IF(INDEX(Help!F:F,MATCH(Input!H38,Help!A:A,0))="je Laufmeter / per running meter",ROUND(INDEX(Help!E:E,MATCH(Input!H38,Help!A:A,0))*AF38/1000,0),IF(INDEX(Help!F:F,MATCH(Input!H38,Help!A:A,0))="je Gerät / per cabinet",INDEX(Help!E:E,MATCH(Input!H38,Help!A:A,0)),"check")),"")</f>
        <v/>
      </c>
      <c r="AT38">
        <f t="shared" si="2"/>
        <v>0</v>
      </c>
      <c r="AU38">
        <f t="shared" ref="AU38:AV38" si="71">+AT38</f>
        <v>0</v>
      </c>
      <c r="AV38">
        <f t="shared" si="71"/>
        <v>0</v>
      </c>
      <c r="AW38" t="s">
        <v>160</v>
      </c>
      <c r="AX38" t="s">
        <v>161</v>
      </c>
      <c r="AY38" t="s">
        <v>162</v>
      </c>
      <c r="AZ38">
        <f t="shared" si="4"/>
        <v>0</v>
      </c>
      <c r="BA38">
        <f t="shared" ref="BA38:BB38" si="72">+AZ38</f>
        <v>0</v>
      </c>
      <c r="BB38">
        <f t="shared" si="72"/>
        <v>0</v>
      </c>
      <c r="BF38" t="str">
        <f t="shared" si="6"/>
        <v>&lt;a href="" target="_blank"&gt;EU Database&lt;/a&gt;</v>
      </c>
    </row>
    <row r="39" spans="2:58" x14ac:dyDescent="0.45">
      <c r="B39" t="s">
        <v>167</v>
      </c>
      <c r="C39" t="s">
        <v>167</v>
      </c>
      <c r="H39" s="3"/>
      <c r="I39" s="11"/>
      <c r="J39" s="11"/>
      <c r="L39" s="11"/>
      <c r="M39" s="11"/>
      <c r="P39" s="12"/>
      <c r="Q39" s="13"/>
      <c r="R39" s="27"/>
      <c r="S39" s="11"/>
      <c r="T39" s="11"/>
      <c r="U39" s="11"/>
      <c r="V39" s="11"/>
      <c r="W39" s="11"/>
      <c r="X39" s="11"/>
      <c r="Y39" s="11"/>
      <c r="Z39" s="11"/>
      <c r="AE39" s="10"/>
      <c r="AF39" s="10"/>
      <c r="AG39" s="10"/>
      <c r="AH39" s="11"/>
      <c r="AJ39" s="22"/>
      <c r="AK39" s="22"/>
      <c r="AL39" s="9">
        <f t="shared" si="0"/>
        <v>0</v>
      </c>
      <c r="AM39" s="9" t="str">
        <f t="shared" si="1"/>
        <v/>
      </c>
      <c r="AN39" s="26" t="str">
        <f>+IFERROR(IF(INDEX(Help!F:F,MATCH(Input!H39,Help!A:A,0))="je Laufmeter / per running meter",ROUND(INDEX(Help!E:E,MATCH(Input!H39,Help!A:A,0))*AF39/1000,0),IF(INDEX(Help!F:F,MATCH(Input!H39,Help!A:A,0))="je Gerät / per cabinet",INDEX(Help!E:E,MATCH(Input!H39,Help!A:A,0)),"check")),"")</f>
        <v/>
      </c>
      <c r="AT39">
        <f t="shared" si="2"/>
        <v>0</v>
      </c>
      <c r="AU39">
        <f t="shared" ref="AU39:AV39" si="73">+AT39</f>
        <v>0</v>
      </c>
      <c r="AV39">
        <f t="shared" si="73"/>
        <v>0</v>
      </c>
      <c r="AW39" t="s">
        <v>160</v>
      </c>
      <c r="AX39" t="s">
        <v>161</v>
      </c>
      <c r="AY39" t="s">
        <v>162</v>
      </c>
      <c r="AZ39">
        <f t="shared" si="4"/>
        <v>0</v>
      </c>
      <c r="BA39">
        <f t="shared" ref="BA39:BB39" si="74">+AZ39</f>
        <v>0</v>
      </c>
      <c r="BB39">
        <f t="shared" si="74"/>
        <v>0</v>
      </c>
      <c r="BF39" t="str">
        <f t="shared" si="6"/>
        <v>&lt;a href="" target="_blank"&gt;EU Database&lt;/a&gt;</v>
      </c>
    </row>
    <row r="40" spans="2:58" x14ac:dyDescent="0.45">
      <c r="B40" t="s">
        <v>167</v>
      </c>
      <c r="C40" t="s">
        <v>167</v>
      </c>
      <c r="H40" s="3"/>
      <c r="I40" s="11"/>
      <c r="J40" s="11"/>
      <c r="L40" s="11"/>
      <c r="M40" s="11"/>
      <c r="P40" s="12"/>
      <c r="Q40" s="13"/>
      <c r="R40" s="27"/>
      <c r="S40" s="11"/>
      <c r="T40" s="11"/>
      <c r="U40" s="11"/>
      <c r="V40" s="11"/>
      <c r="W40" s="11"/>
      <c r="X40" s="11"/>
      <c r="Y40" s="11"/>
      <c r="Z40" s="11"/>
      <c r="AE40" s="10"/>
      <c r="AF40" s="10"/>
      <c r="AG40" s="10"/>
      <c r="AH40" s="11"/>
      <c r="AJ40" s="22"/>
      <c r="AK40" s="22"/>
      <c r="AL40" s="9">
        <f t="shared" si="0"/>
        <v>0</v>
      </c>
      <c r="AM40" s="9" t="str">
        <f t="shared" si="1"/>
        <v/>
      </c>
      <c r="AN40" s="26" t="str">
        <f>+IFERROR(IF(INDEX(Help!F:F,MATCH(Input!H40,Help!A:A,0))="je Laufmeter / per running meter",ROUND(INDEX(Help!E:E,MATCH(Input!H40,Help!A:A,0))*AF40/1000,0),IF(INDEX(Help!F:F,MATCH(Input!H40,Help!A:A,0))="je Gerät / per cabinet",INDEX(Help!E:E,MATCH(Input!H40,Help!A:A,0)),"check")),"")</f>
        <v/>
      </c>
      <c r="AT40">
        <f t="shared" si="2"/>
        <v>0</v>
      </c>
      <c r="AU40">
        <f t="shared" ref="AU40:AV40" si="75">+AT40</f>
        <v>0</v>
      </c>
      <c r="AV40">
        <f t="shared" si="75"/>
        <v>0</v>
      </c>
      <c r="AW40" t="s">
        <v>160</v>
      </c>
      <c r="AX40" t="s">
        <v>161</v>
      </c>
      <c r="AY40" t="s">
        <v>162</v>
      </c>
      <c r="AZ40">
        <f t="shared" si="4"/>
        <v>0</v>
      </c>
      <c r="BA40">
        <f t="shared" ref="BA40:BB40" si="76">+AZ40</f>
        <v>0</v>
      </c>
      <c r="BB40">
        <f t="shared" si="76"/>
        <v>0</v>
      </c>
      <c r="BF40" t="str">
        <f t="shared" si="6"/>
        <v>&lt;a href="" target="_blank"&gt;EU Database&lt;/a&gt;</v>
      </c>
    </row>
    <row r="41" spans="2:58" x14ac:dyDescent="0.45">
      <c r="B41" t="s">
        <v>167</v>
      </c>
      <c r="C41" t="s">
        <v>167</v>
      </c>
      <c r="H41" s="3"/>
      <c r="I41" s="11"/>
      <c r="J41" s="11"/>
      <c r="L41" s="11"/>
      <c r="M41" s="11"/>
      <c r="P41" s="12"/>
      <c r="Q41" s="13"/>
      <c r="R41" s="27"/>
      <c r="S41" s="11"/>
      <c r="T41" s="11"/>
      <c r="U41" s="11"/>
      <c r="V41" s="11"/>
      <c r="W41" s="11"/>
      <c r="X41" s="11"/>
      <c r="Y41" s="11"/>
      <c r="Z41" s="11"/>
      <c r="AE41" s="10"/>
      <c r="AF41" s="10"/>
      <c r="AG41" s="10"/>
      <c r="AH41" s="11"/>
      <c r="AJ41" s="22"/>
      <c r="AK41" s="22"/>
      <c r="AL41" s="9">
        <f t="shared" si="0"/>
        <v>0</v>
      </c>
      <c r="AM41" s="9" t="str">
        <f t="shared" si="1"/>
        <v/>
      </c>
      <c r="AN41" s="26" t="str">
        <f>+IFERROR(IF(INDEX(Help!F:F,MATCH(Input!H41,Help!A:A,0))="je Laufmeter / per running meter",ROUND(INDEX(Help!E:E,MATCH(Input!H41,Help!A:A,0))*AF41/1000,0),IF(INDEX(Help!F:F,MATCH(Input!H41,Help!A:A,0))="je Gerät / per cabinet",INDEX(Help!E:E,MATCH(Input!H41,Help!A:A,0)),"check")),"")</f>
        <v/>
      </c>
      <c r="AT41">
        <f t="shared" si="2"/>
        <v>0</v>
      </c>
      <c r="AU41">
        <f t="shared" ref="AU41:AV41" si="77">+AT41</f>
        <v>0</v>
      </c>
      <c r="AV41">
        <f t="shared" si="77"/>
        <v>0</v>
      </c>
      <c r="AW41" t="s">
        <v>160</v>
      </c>
      <c r="AX41" t="s">
        <v>161</v>
      </c>
      <c r="AY41" t="s">
        <v>162</v>
      </c>
      <c r="AZ41">
        <f t="shared" si="4"/>
        <v>0</v>
      </c>
      <c r="BA41">
        <f t="shared" ref="BA41:BB41" si="78">+AZ41</f>
        <v>0</v>
      </c>
      <c r="BB41">
        <f t="shared" si="78"/>
        <v>0</v>
      </c>
      <c r="BF41" t="str">
        <f t="shared" si="6"/>
        <v>&lt;a href="" target="_blank"&gt;EU Database&lt;/a&gt;</v>
      </c>
    </row>
    <row r="42" spans="2:58" x14ac:dyDescent="0.45">
      <c r="B42" t="s">
        <v>167</v>
      </c>
      <c r="C42" t="s">
        <v>167</v>
      </c>
      <c r="H42" s="3"/>
      <c r="I42" s="11"/>
      <c r="J42" s="11"/>
      <c r="L42" s="11"/>
      <c r="M42" s="11"/>
      <c r="P42" s="12"/>
      <c r="Q42" s="13"/>
      <c r="R42" s="27"/>
      <c r="S42" s="11"/>
      <c r="T42" s="11"/>
      <c r="U42" s="11"/>
      <c r="V42" s="11"/>
      <c r="W42" s="11"/>
      <c r="X42" s="11"/>
      <c r="Y42" s="11"/>
      <c r="Z42" s="11"/>
      <c r="AE42" s="10"/>
      <c r="AF42" s="10"/>
      <c r="AG42" s="10"/>
      <c r="AH42" s="11"/>
      <c r="AJ42" s="22"/>
      <c r="AK42" s="22"/>
      <c r="AL42" s="9">
        <f t="shared" si="0"/>
        <v>0</v>
      </c>
      <c r="AM42" s="9" t="str">
        <f t="shared" si="1"/>
        <v/>
      </c>
      <c r="AN42" s="26" t="str">
        <f>+IFERROR(IF(INDEX(Help!F:F,MATCH(Input!H42,Help!A:A,0))="je Laufmeter / per running meter",ROUND(INDEX(Help!E:E,MATCH(Input!H42,Help!A:A,0))*AF42/1000,0),IF(INDEX(Help!F:F,MATCH(Input!H42,Help!A:A,0))="je Gerät / per cabinet",INDEX(Help!E:E,MATCH(Input!H42,Help!A:A,0)),"check")),"")</f>
        <v/>
      </c>
      <c r="AT42">
        <f t="shared" si="2"/>
        <v>0</v>
      </c>
      <c r="AU42">
        <f t="shared" ref="AU42:AV42" si="79">+AT42</f>
        <v>0</v>
      </c>
      <c r="AV42">
        <f t="shared" si="79"/>
        <v>0</v>
      </c>
      <c r="AW42" t="s">
        <v>160</v>
      </c>
      <c r="AX42" t="s">
        <v>161</v>
      </c>
      <c r="AY42" t="s">
        <v>162</v>
      </c>
      <c r="AZ42">
        <f t="shared" si="4"/>
        <v>0</v>
      </c>
      <c r="BA42">
        <f t="shared" ref="BA42:BB42" si="80">+AZ42</f>
        <v>0</v>
      </c>
      <c r="BB42">
        <f t="shared" si="80"/>
        <v>0</v>
      </c>
      <c r="BF42" t="str">
        <f t="shared" si="6"/>
        <v>&lt;a href="" target="_blank"&gt;EU Database&lt;/a&gt;</v>
      </c>
    </row>
    <row r="43" spans="2:58" x14ac:dyDescent="0.45">
      <c r="B43" t="s">
        <v>167</v>
      </c>
      <c r="C43" t="s">
        <v>167</v>
      </c>
      <c r="H43" s="3"/>
      <c r="I43" s="11"/>
      <c r="J43" s="11"/>
      <c r="L43" s="11"/>
      <c r="M43" s="11"/>
      <c r="P43" s="12"/>
      <c r="Q43" s="13"/>
      <c r="R43" s="27"/>
      <c r="S43" s="11"/>
      <c r="T43" s="11"/>
      <c r="U43" s="11"/>
      <c r="V43" s="11"/>
      <c r="W43" s="11"/>
      <c r="X43" s="11"/>
      <c r="Y43" s="11"/>
      <c r="Z43" s="11"/>
      <c r="AE43" s="10"/>
      <c r="AF43" s="10"/>
      <c r="AG43" s="10"/>
      <c r="AH43" s="11"/>
      <c r="AJ43" s="22"/>
      <c r="AK43" s="22"/>
      <c r="AL43" s="9">
        <f t="shared" si="0"/>
        <v>0</v>
      </c>
      <c r="AM43" s="9" t="str">
        <f t="shared" si="1"/>
        <v/>
      </c>
      <c r="AN43" s="26" t="str">
        <f>+IFERROR(IF(INDEX(Help!F:F,MATCH(Input!H43,Help!A:A,0))="je Laufmeter / per running meter",ROUND(INDEX(Help!E:E,MATCH(Input!H43,Help!A:A,0))*AF43/1000,0),IF(INDEX(Help!F:F,MATCH(Input!H43,Help!A:A,0))="je Gerät / per cabinet",INDEX(Help!E:E,MATCH(Input!H43,Help!A:A,0)),"check")),"")</f>
        <v/>
      </c>
      <c r="AT43">
        <f t="shared" si="2"/>
        <v>0</v>
      </c>
      <c r="AU43">
        <f t="shared" ref="AU43:AV43" si="81">+AT43</f>
        <v>0</v>
      </c>
      <c r="AV43">
        <f t="shared" si="81"/>
        <v>0</v>
      </c>
      <c r="AW43" t="s">
        <v>160</v>
      </c>
      <c r="AX43" t="s">
        <v>161</v>
      </c>
      <c r="AY43" t="s">
        <v>162</v>
      </c>
      <c r="AZ43">
        <f t="shared" si="4"/>
        <v>0</v>
      </c>
      <c r="BA43">
        <f t="shared" ref="BA43:BB43" si="82">+AZ43</f>
        <v>0</v>
      </c>
      <c r="BB43">
        <f t="shared" si="82"/>
        <v>0</v>
      </c>
      <c r="BF43" t="str">
        <f t="shared" si="6"/>
        <v>&lt;a href="" target="_blank"&gt;EU Database&lt;/a&gt;</v>
      </c>
    </row>
    <row r="44" spans="2:58" x14ac:dyDescent="0.45">
      <c r="B44" t="s">
        <v>167</v>
      </c>
      <c r="C44" t="s">
        <v>167</v>
      </c>
      <c r="H44" s="3"/>
      <c r="I44" s="11"/>
      <c r="J44" s="11"/>
      <c r="L44" s="11"/>
      <c r="M44" s="11"/>
      <c r="P44" s="12"/>
      <c r="Q44" s="13"/>
      <c r="R44" s="27"/>
      <c r="S44" s="11"/>
      <c r="T44" s="11"/>
      <c r="U44" s="11"/>
      <c r="V44" s="11"/>
      <c r="W44" s="11"/>
      <c r="X44" s="11"/>
      <c r="Y44" s="11"/>
      <c r="Z44" s="11"/>
      <c r="AE44" s="10"/>
      <c r="AF44" s="10"/>
      <c r="AG44" s="10"/>
      <c r="AH44" s="11"/>
      <c r="AJ44" s="22"/>
      <c r="AK44" s="22"/>
      <c r="AL44" s="9">
        <f t="shared" si="0"/>
        <v>0</v>
      </c>
      <c r="AM44" s="9" t="str">
        <f t="shared" si="1"/>
        <v/>
      </c>
      <c r="AN44" s="26" t="str">
        <f>+IFERROR(IF(INDEX(Help!F:F,MATCH(Input!H44,Help!A:A,0))="je Laufmeter / per running meter",ROUND(INDEX(Help!E:E,MATCH(Input!H44,Help!A:A,0))*AF44/1000,0),IF(INDEX(Help!F:F,MATCH(Input!H44,Help!A:A,0))="je Gerät / per cabinet",INDEX(Help!E:E,MATCH(Input!H44,Help!A:A,0)),"check")),"")</f>
        <v/>
      </c>
      <c r="AT44">
        <f t="shared" si="2"/>
        <v>0</v>
      </c>
      <c r="AU44">
        <f t="shared" ref="AU44:AV44" si="83">+AT44</f>
        <v>0</v>
      </c>
      <c r="AV44">
        <f t="shared" si="83"/>
        <v>0</v>
      </c>
      <c r="AW44" t="s">
        <v>160</v>
      </c>
      <c r="AX44" t="s">
        <v>161</v>
      </c>
      <c r="AY44" t="s">
        <v>162</v>
      </c>
      <c r="AZ44">
        <f t="shared" si="4"/>
        <v>0</v>
      </c>
      <c r="BA44">
        <f t="shared" ref="BA44:BB44" si="84">+AZ44</f>
        <v>0</v>
      </c>
      <c r="BB44">
        <f t="shared" si="84"/>
        <v>0</v>
      </c>
      <c r="BF44" t="str">
        <f t="shared" si="6"/>
        <v>&lt;a href="" target="_blank"&gt;EU Database&lt;/a&gt;</v>
      </c>
    </row>
    <row r="45" spans="2:58" x14ac:dyDescent="0.45">
      <c r="B45" t="s">
        <v>167</v>
      </c>
      <c r="C45" t="s">
        <v>167</v>
      </c>
      <c r="H45" s="3"/>
      <c r="I45" s="11"/>
      <c r="J45" s="11"/>
      <c r="L45" s="11"/>
      <c r="M45" s="11"/>
      <c r="P45" s="12"/>
      <c r="Q45" s="13"/>
      <c r="R45" s="27"/>
      <c r="S45" s="11"/>
      <c r="T45" s="11"/>
      <c r="U45" s="11"/>
      <c r="V45" s="11"/>
      <c r="W45" s="11"/>
      <c r="X45" s="11"/>
      <c r="Y45" s="11"/>
      <c r="Z45" s="11"/>
      <c r="AE45" s="10"/>
      <c r="AF45" s="10"/>
      <c r="AG45" s="10"/>
      <c r="AH45" s="11"/>
      <c r="AJ45" s="22"/>
      <c r="AK45" s="22"/>
      <c r="AL45" s="9">
        <f t="shared" si="0"/>
        <v>0</v>
      </c>
      <c r="AM45" s="9" t="str">
        <f t="shared" si="1"/>
        <v/>
      </c>
      <c r="AN45" s="26" t="str">
        <f>+IFERROR(IF(INDEX(Help!F:F,MATCH(Input!H45,Help!A:A,0))="je Laufmeter / per running meter",ROUND(INDEX(Help!E:E,MATCH(Input!H45,Help!A:A,0))*AF45/1000,0),IF(INDEX(Help!F:F,MATCH(Input!H45,Help!A:A,0))="je Gerät / per cabinet",INDEX(Help!E:E,MATCH(Input!H45,Help!A:A,0)),"check")),"")</f>
        <v/>
      </c>
      <c r="AT45">
        <f t="shared" si="2"/>
        <v>0</v>
      </c>
      <c r="AU45">
        <f t="shared" ref="AU45:AV45" si="85">+AT45</f>
        <v>0</v>
      </c>
      <c r="AV45">
        <f t="shared" si="85"/>
        <v>0</v>
      </c>
      <c r="AW45" t="s">
        <v>160</v>
      </c>
      <c r="AX45" t="s">
        <v>161</v>
      </c>
      <c r="AY45" t="s">
        <v>162</v>
      </c>
      <c r="AZ45">
        <f t="shared" si="4"/>
        <v>0</v>
      </c>
      <c r="BA45">
        <f t="shared" ref="BA45:BB45" si="86">+AZ45</f>
        <v>0</v>
      </c>
      <c r="BB45">
        <f t="shared" si="86"/>
        <v>0</v>
      </c>
      <c r="BF45" t="str">
        <f t="shared" si="6"/>
        <v>&lt;a href="" target="_blank"&gt;EU Database&lt;/a&gt;</v>
      </c>
    </row>
    <row r="46" spans="2:58" x14ac:dyDescent="0.45">
      <c r="B46" t="s">
        <v>167</v>
      </c>
      <c r="C46" t="s">
        <v>167</v>
      </c>
      <c r="H46" s="3"/>
      <c r="I46" s="11"/>
      <c r="J46" s="11"/>
      <c r="L46" s="11"/>
      <c r="M46" s="11"/>
      <c r="P46" s="12"/>
      <c r="Q46" s="13"/>
      <c r="R46" s="27"/>
      <c r="S46" s="11"/>
      <c r="T46" s="11"/>
      <c r="U46" s="11"/>
      <c r="V46" s="11"/>
      <c r="W46" s="11"/>
      <c r="X46" s="11"/>
      <c r="Y46" s="11"/>
      <c r="Z46" s="11"/>
      <c r="AE46" s="10"/>
      <c r="AF46" s="10"/>
      <c r="AG46" s="10"/>
      <c r="AH46" s="11"/>
      <c r="AJ46" s="22"/>
      <c r="AK46" s="22"/>
      <c r="AL46" s="9">
        <f t="shared" si="0"/>
        <v>0</v>
      </c>
      <c r="AM46" s="9" t="str">
        <f t="shared" si="1"/>
        <v/>
      </c>
      <c r="AN46" s="26" t="str">
        <f>+IFERROR(IF(INDEX(Help!F:F,MATCH(Input!H46,Help!A:A,0))="je Laufmeter / per running meter",ROUND(INDEX(Help!E:E,MATCH(Input!H46,Help!A:A,0))*AF46/1000,0),IF(INDEX(Help!F:F,MATCH(Input!H46,Help!A:A,0))="je Gerät / per cabinet",INDEX(Help!E:E,MATCH(Input!H46,Help!A:A,0)),"check")),"")</f>
        <v/>
      </c>
      <c r="AT46">
        <f t="shared" si="2"/>
        <v>0</v>
      </c>
      <c r="AU46">
        <f t="shared" ref="AU46:AV46" si="87">+AT46</f>
        <v>0</v>
      </c>
      <c r="AV46">
        <f t="shared" si="87"/>
        <v>0</v>
      </c>
      <c r="AW46" t="s">
        <v>160</v>
      </c>
      <c r="AX46" t="s">
        <v>161</v>
      </c>
      <c r="AY46" t="s">
        <v>162</v>
      </c>
      <c r="AZ46">
        <f t="shared" si="4"/>
        <v>0</v>
      </c>
      <c r="BA46">
        <f t="shared" ref="BA46:BB46" si="88">+AZ46</f>
        <v>0</v>
      </c>
      <c r="BB46">
        <f t="shared" si="88"/>
        <v>0</v>
      </c>
      <c r="BF46" t="str">
        <f t="shared" si="6"/>
        <v>&lt;a href="" target="_blank"&gt;EU Database&lt;/a&gt;</v>
      </c>
    </row>
    <row r="47" spans="2:58" x14ac:dyDescent="0.45">
      <c r="B47" t="s">
        <v>167</v>
      </c>
      <c r="C47" t="s">
        <v>167</v>
      </c>
      <c r="H47" s="3"/>
      <c r="I47" s="11"/>
      <c r="J47" s="11"/>
      <c r="L47" s="11"/>
      <c r="M47" s="11"/>
      <c r="P47" s="12"/>
      <c r="Q47" s="13"/>
      <c r="R47" s="27"/>
      <c r="S47" s="11"/>
      <c r="T47" s="11"/>
      <c r="U47" s="11"/>
      <c r="V47" s="11"/>
      <c r="W47" s="11"/>
      <c r="X47" s="11"/>
      <c r="Y47" s="11"/>
      <c r="Z47" s="11"/>
      <c r="AE47" s="10"/>
      <c r="AF47" s="10"/>
      <c r="AG47" s="10"/>
      <c r="AH47" s="11"/>
      <c r="AJ47" s="22"/>
      <c r="AK47" s="22"/>
      <c r="AL47" s="9">
        <f t="shared" si="0"/>
        <v>0</v>
      </c>
      <c r="AM47" s="9" t="str">
        <f t="shared" si="1"/>
        <v/>
      </c>
      <c r="AN47" s="26" t="str">
        <f>+IFERROR(IF(INDEX(Help!F:F,MATCH(Input!H47,Help!A:A,0))="je Laufmeter / per running meter",ROUND(INDEX(Help!E:E,MATCH(Input!H47,Help!A:A,0))*AF47/1000,0),IF(INDEX(Help!F:F,MATCH(Input!H47,Help!A:A,0))="je Gerät / per cabinet",INDEX(Help!E:E,MATCH(Input!H47,Help!A:A,0)),"check")),"")</f>
        <v/>
      </c>
      <c r="AT47">
        <f t="shared" si="2"/>
        <v>0</v>
      </c>
      <c r="AU47">
        <f t="shared" ref="AU47:AV47" si="89">+AT47</f>
        <v>0</v>
      </c>
      <c r="AV47">
        <f t="shared" si="89"/>
        <v>0</v>
      </c>
      <c r="AW47" t="s">
        <v>160</v>
      </c>
      <c r="AX47" t="s">
        <v>161</v>
      </c>
      <c r="AY47" t="s">
        <v>162</v>
      </c>
      <c r="AZ47">
        <f t="shared" si="4"/>
        <v>0</v>
      </c>
      <c r="BA47">
        <f t="shared" ref="BA47:BB47" si="90">+AZ47</f>
        <v>0</v>
      </c>
      <c r="BB47">
        <f t="shared" si="90"/>
        <v>0</v>
      </c>
      <c r="BF47" t="str">
        <f t="shared" si="6"/>
        <v>&lt;a href="" target="_blank"&gt;EU Database&lt;/a&gt;</v>
      </c>
    </row>
    <row r="48" spans="2:58" x14ac:dyDescent="0.45">
      <c r="B48" t="s">
        <v>167</v>
      </c>
      <c r="C48" t="s">
        <v>167</v>
      </c>
      <c r="H48" s="3"/>
      <c r="I48" s="11"/>
      <c r="J48" s="11"/>
      <c r="L48" s="11"/>
      <c r="M48" s="11"/>
      <c r="P48" s="12"/>
      <c r="Q48" s="13"/>
      <c r="R48" s="27"/>
      <c r="S48" s="11"/>
      <c r="T48" s="11"/>
      <c r="U48" s="11"/>
      <c r="V48" s="11"/>
      <c r="W48" s="11"/>
      <c r="X48" s="11"/>
      <c r="Y48" s="11"/>
      <c r="Z48" s="11"/>
      <c r="AE48" s="10"/>
      <c r="AF48" s="10"/>
      <c r="AG48" s="10"/>
      <c r="AH48" s="11"/>
      <c r="AJ48" s="22"/>
      <c r="AK48" s="22"/>
      <c r="AL48" s="9">
        <f t="shared" si="0"/>
        <v>0</v>
      </c>
      <c r="AM48" s="9" t="str">
        <f t="shared" si="1"/>
        <v/>
      </c>
      <c r="AN48" s="26" t="str">
        <f>+IFERROR(IF(INDEX(Help!F:F,MATCH(Input!H48,Help!A:A,0))="je Laufmeter / per running meter",ROUND(INDEX(Help!E:E,MATCH(Input!H48,Help!A:A,0))*AF48/1000,0),IF(INDEX(Help!F:F,MATCH(Input!H48,Help!A:A,0))="je Gerät / per cabinet",INDEX(Help!E:E,MATCH(Input!H48,Help!A:A,0)),"check")),"")</f>
        <v/>
      </c>
      <c r="AT48">
        <f t="shared" si="2"/>
        <v>0</v>
      </c>
      <c r="AU48">
        <f t="shared" ref="AU48:AV48" si="91">+AT48</f>
        <v>0</v>
      </c>
      <c r="AV48">
        <f t="shared" si="91"/>
        <v>0</v>
      </c>
      <c r="AW48" t="s">
        <v>160</v>
      </c>
      <c r="AX48" t="s">
        <v>161</v>
      </c>
      <c r="AY48" t="s">
        <v>162</v>
      </c>
      <c r="AZ48">
        <f t="shared" si="4"/>
        <v>0</v>
      </c>
      <c r="BA48">
        <f t="shared" ref="BA48:BB48" si="92">+AZ48</f>
        <v>0</v>
      </c>
      <c r="BB48">
        <f t="shared" si="92"/>
        <v>0</v>
      </c>
      <c r="BF48" t="str">
        <f t="shared" si="6"/>
        <v>&lt;a href="" target="_blank"&gt;EU Database&lt;/a&gt;</v>
      </c>
    </row>
    <row r="49" spans="2:58" x14ac:dyDescent="0.45">
      <c r="B49" t="s">
        <v>167</v>
      </c>
      <c r="C49" t="s">
        <v>167</v>
      </c>
      <c r="H49" s="3"/>
      <c r="I49" s="11"/>
      <c r="J49" s="11"/>
      <c r="L49" s="11"/>
      <c r="M49" s="11"/>
      <c r="P49" s="12"/>
      <c r="Q49" s="13"/>
      <c r="R49" s="27"/>
      <c r="S49" s="11"/>
      <c r="T49" s="11"/>
      <c r="U49" s="11"/>
      <c r="V49" s="11"/>
      <c r="W49" s="11"/>
      <c r="X49" s="11"/>
      <c r="Y49" s="11"/>
      <c r="Z49" s="11"/>
      <c r="AE49" s="10"/>
      <c r="AF49" s="10"/>
      <c r="AG49" s="10"/>
      <c r="AH49" s="11"/>
      <c r="AJ49" s="22"/>
      <c r="AK49" s="22"/>
      <c r="AL49" s="9">
        <f t="shared" si="0"/>
        <v>0</v>
      </c>
      <c r="AM49" s="9" t="str">
        <f t="shared" si="1"/>
        <v/>
      </c>
      <c r="AN49" s="26" t="str">
        <f>+IFERROR(IF(INDEX(Help!F:F,MATCH(Input!H49,Help!A:A,0))="je Laufmeter / per running meter",ROUND(INDEX(Help!E:E,MATCH(Input!H49,Help!A:A,0))*AF49/1000,0),IF(INDEX(Help!F:F,MATCH(Input!H49,Help!A:A,0))="je Gerät / per cabinet",INDEX(Help!E:E,MATCH(Input!H49,Help!A:A,0)),"check")),"")</f>
        <v/>
      </c>
      <c r="AT49">
        <f t="shared" si="2"/>
        <v>0</v>
      </c>
      <c r="AU49">
        <f t="shared" ref="AU49:AV49" si="93">+AT49</f>
        <v>0</v>
      </c>
      <c r="AV49">
        <f t="shared" si="93"/>
        <v>0</v>
      </c>
      <c r="AW49" t="s">
        <v>160</v>
      </c>
      <c r="AX49" t="s">
        <v>161</v>
      </c>
      <c r="AY49" t="s">
        <v>162</v>
      </c>
      <c r="AZ49">
        <f t="shared" si="4"/>
        <v>0</v>
      </c>
      <c r="BA49">
        <f t="shared" ref="BA49:BB49" si="94">+AZ49</f>
        <v>0</v>
      </c>
      <c r="BB49">
        <f t="shared" si="94"/>
        <v>0</v>
      </c>
      <c r="BF49" t="str">
        <f t="shared" si="6"/>
        <v>&lt;a href="" target="_blank"&gt;EU Database&lt;/a&gt;</v>
      </c>
    </row>
    <row r="50" spans="2:58" x14ac:dyDescent="0.45">
      <c r="B50" t="s">
        <v>167</v>
      </c>
      <c r="C50" t="s">
        <v>167</v>
      </c>
      <c r="H50" s="3"/>
      <c r="I50" s="11"/>
      <c r="J50" s="11"/>
      <c r="L50" s="11"/>
      <c r="M50" s="11"/>
      <c r="P50" s="12"/>
      <c r="Q50" s="13"/>
      <c r="R50" s="27"/>
      <c r="S50" s="11"/>
      <c r="T50" s="11"/>
      <c r="U50" s="11"/>
      <c r="V50" s="11"/>
      <c r="W50" s="11"/>
      <c r="X50" s="11"/>
      <c r="Y50" s="11"/>
      <c r="Z50" s="11"/>
      <c r="AE50" s="10"/>
      <c r="AF50" s="10"/>
      <c r="AG50" s="10"/>
      <c r="AH50" s="11"/>
      <c r="AJ50" s="22"/>
      <c r="AK50" s="22"/>
      <c r="AL50" s="9">
        <f t="shared" si="0"/>
        <v>0</v>
      </c>
      <c r="AM50" s="9" t="str">
        <f t="shared" si="1"/>
        <v/>
      </c>
      <c r="AN50" s="26" t="str">
        <f>+IFERROR(IF(INDEX(Help!F:F,MATCH(Input!H50,Help!A:A,0))="je Laufmeter / per running meter",ROUND(INDEX(Help!E:E,MATCH(Input!H50,Help!A:A,0))*AF50/1000,0),IF(INDEX(Help!F:F,MATCH(Input!H50,Help!A:A,0))="je Gerät / per cabinet",INDEX(Help!E:E,MATCH(Input!H50,Help!A:A,0)),"check")),"")</f>
        <v/>
      </c>
      <c r="AT50">
        <f t="shared" si="2"/>
        <v>0</v>
      </c>
      <c r="AU50">
        <f t="shared" ref="AU50:AV50" si="95">+AT50</f>
        <v>0</v>
      </c>
      <c r="AV50">
        <f t="shared" si="95"/>
        <v>0</v>
      </c>
      <c r="AW50" t="s">
        <v>160</v>
      </c>
      <c r="AX50" t="s">
        <v>161</v>
      </c>
      <c r="AY50" t="s">
        <v>162</v>
      </c>
      <c r="AZ50">
        <f t="shared" si="4"/>
        <v>0</v>
      </c>
      <c r="BA50">
        <f t="shared" ref="BA50:BB50" si="96">+AZ50</f>
        <v>0</v>
      </c>
      <c r="BB50">
        <f t="shared" si="96"/>
        <v>0</v>
      </c>
      <c r="BF50" t="str">
        <f t="shared" si="6"/>
        <v>&lt;a href="" target="_blank"&gt;EU Database&lt;/a&gt;</v>
      </c>
    </row>
    <row r="51" spans="2:58" x14ac:dyDescent="0.45">
      <c r="B51" t="s">
        <v>167</v>
      </c>
      <c r="C51" t="s">
        <v>167</v>
      </c>
      <c r="H51" s="3"/>
      <c r="I51" s="11"/>
      <c r="J51" s="11"/>
      <c r="L51" s="11"/>
      <c r="M51" s="11"/>
      <c r="P51" s="12"/>
      <c r="Q51" s="13"/>
      <c r="R51" s="27"/>
      <c r="S51" s="11"/>
      <c r="T51" s="11"/>
      <c r="U51" s="11"/>
      <c r="V51" s="11"/>
      <c r="W51" s="11"/>
      <c r="X51" s="11"/>
      <c r="Y51" s="11"/>
      <c r="Z51" s="11"/>
      <c r="AE51" s="10"/>
      <c r="AF51" s="10"/>
      <c r="AG51" s="10"/>
      <c r="AH51" s="11"/>
      <c r="AJ51" s="22"/>
      <c r="AK51" s="22"/>
      <c r="AL51" s="9">
        <f t="shared" si="0"/>
        <v>0</v>
      </c>
      <c r="AM51" s="9" t="str">
        <f t="shared" si="1"/>
        <v/>
      </c>
      <c r="AN51" s="26" t="str">
        <f>+IFERROR(IF(INDEX(Help!F:F,MATCH(Input!H51,Help!A:A,0))="je Laufmeter / per running meter",ROUND(INDEX(Help!E:E,MATCH(Input!H51,Help!A:A,0))*AF51/1000,0),IF(INDEX(Help!F:F,MATCH(Input!H51,Help!A:A,0))="je Gerät / per cabinet",INDEX(Help!E:E,MATCH(Input!H51,Help!A:A,0)),"check")),"")</f>
        <v/>
      </c>
      <c r="AT51">
        <f t="shared" si="2"/>
        <v>0</v>
      </c>
      <c r="AU51">
        <f t="shared" ref="AU51:AV51" si="97">+AT51</f>
        <v>0</v>
      </c>
      <c r="AV51">
        <f t="shared" si="97"/>
        <v>0</v>
      </c>
      <c r="AW51" t="s">
        <v>160</v>
      </c>
      <c r="AX51" t="s">
        <v>161</v>
      </c>
      <c r="AY51" t="s">
        <v>162</v>
      </c>
      <c r="AZ51">
        <f t="shared" si="4"/>
        <v>0</v>
      </c>
      <c r="BA51">
        <f t="shared" ref="BA51:BB51" si="98">+AZ51</f>
        <v>0</v>
      </c>
      <c r="BB51">
        <f t="shared" si="98"/>
        <v>0</v>
      </c>
      <c r="BF51" t="str">
        <f t="shared" si="6"/>
        <v>&lt;a href="" target="_blank"&gt;EU Database&lt;/a&gt;</v>
      </c>
    </row>
    <row r="52" spans="2:58" x14ac:dyDescent="0.45">
      <c r="AJ52" s="9"/>
    </row>
  </sheetData>
  <dataValidations count="18">
    <dataValidation allowBlank="1" showInputMessage="1" showErrorMessage="1" promptTitle="Refrigerant charge in gram" prompt="e.g 150" sqref="V3" xr:uid="{7FB277FE-466C-4265-9C9E-7F33CA17628F}"/>
    <dataValidation allowBlank="1" showInputMessage="1" showErrorMessage="1" promptTitle="Menge Kältemittel in Gram" prompt="z.B 150" sqref="V2" xr:uid="{3C9EA12B-6B8A-4791-A54F-16B5970D5022}"/>
    <dataValidation allowBlank="1" showInputMessage="1" showErrorMessage="1" promptTitle="Refrigerant" prompt="e.g R290" sqref="U3" xr:uid="{8C1B5813-0F0F-48DC-BD5C-FB939E2A94A5}"/>
    <dataValidation allowBlank="1" showInputMessage="1" showErrorMessage="1" promptTitle="Kältemittel" prompt="z.B. R290" sqref="U2" xr:uid="{44FBA64E-8AD8-4E9C-B5CF-1C2E28638A27}"/>
    <dataValidation allowBlank="1" showInputMessage="1" showErrorMessage="1" promptTitle="VS = Variable Speed" prompt="Variable Speed Compressor?" sqref="Y3" xr:uid="{111B59D5-8E9E-4BA4-BBBD-0F3CDD4C5FD0}"/>
    <dataValidation allowBlank="1" showInputMessage="1" showErrorMessage="1" promptTitle="Variable Speed Kompressor" prompt="Variable Speed Kompressor?" sqref="Y2" xr:uid="{F65B9200-A749-42DC-97C5-56EA2F2D31C4}"/>
    <dataValidation allowBlank="1" showInputMessage="1" showErrorMessage="1" promptTitle="Main integral components" prompt="Free text: Which components are integral? Compressor? Condensor unit? Etc?" sqref="AB3:AB51" xr:uid="{5962FED9-049A-498C-95A7-3193604B3CCD}"/>
    <dataValidation allowBlank="1" showInputMessage="1" showErrorMessage="1" promptTitle="Main remote components" prompt="Free text: Which components are remote? Compressor? Condensor unit? Etc?" sqref="AC3" xr:uid="{9341DC07-880E-456C-94A2-F8EB69B47A54}"/>
    <dataValidation allowBlank="1" showInputMessage="1" showErrorMessage="1" promptTitle="Integrierte Bauteile" prompt="Welche Bauteile sind in Produkt integriert? Kompressor? Kondensator? Etc?" sqref="AB2" xr:uid="{8624D935-E2E9-48E3-BD12-C92B0C83AF57}"/>
    <dataValidation allowBlank="1" showInputMessage="1" showErrorMessage="1" promptTitle="Externe / zentrale Bauteile" prompt="Welche Bauteile sind NICHT Teil des Produkts? Kompressor? Kondensator? Etc?" sqref="AC2" xr:uid="{3A63239E-BA77-4D58-B85D-4009544804A0}"/>
    <dataValidation allowBlank="1" showInputMessage="1" showErrorMessage="1" promptTitle="Use of waste heat" prompt="Free text: Possibility to use waste/rejection heat? If so, how? _x000a_Which medium is used? Water / brine / .." sqref="AD3" xr:uid="{F9F97895-AF62-41C4-AFBD-CCCD059664B0}"/>
    <dataValidation allowBlank="1" showInputMessage="1" showErrorMessage="1" promptTitle="Abwärme" prompt="Möglichkeit zur Nutzung der Abwärme?_x000a_Falls ja, in welcher Form? _x000a_Wasser / Sole / ..." sqref="AD2" xr:uid="{9AF2B74E-73EA-497B-9BEA-9B34B81325DA}"/>
    <dataValidation allowBlank="1" showInputMessage="1" showErrorMessage="1" promptTitle="Remote components" prompt="Free text: Which components are remote? Compressor? Condensor unit? Etc?" sqref="AC4:AC51" xr:uid="{FD84FAC9-911E-4C69-87CB-9D18F4BD2B28}"/>
    <dataValidation allowBlank="1" showInputMessage="1" showErrorMessage="1" promptTitle="Fields for internal use" prompt="Fields for internal use" sqref="A1:C51 D1:AA1 AC1:BJ1" xr:uid="{9690D72E-C6BC-4F78-B6F2-15C1DA01C78F}"/>
    <dataValidation allowBlank="1" showInputMessage="1" showErrorMessage="1" promptTitle="EPREL Database" prompt="URL to EPREL database" sqref="AI3" xr:uid="{418DB4B5-13FD-4F95-A008-745457813C0B}"/>
    <dataValidation allowBlank="1" showInputMessage="1" showErrorMessage="1" promptTitle="EPREL Datenbank" prompt="Weblink zur EPREL-Datenbank" sqref="AI2" xr:uid="{536F3132-8F4E-46E7-AB82-BA99B5A53178}"/>
    <dataValidation allowBlank="1" showInputMessage="1" showErrorMessage="1" promptTitle="Remote Display Cabinets" prompt="Please use this excel file only for REMOTE supermarket display cabinets. " sqref="H3" xr:uid="{C72BDCDC-C98C-4D24-AC05-BA90675A1702}"/>
    <dataValidation allowBlank="1" showInputMessage="1" showErrorMessage="1" promptTitle="Zentralgekühlte Verkaufsgeräte" prompt="Bitte tragen Sie in diesem Excel-File nur zentralgekühlte Verkaufskühlgeräte ein._x000a_Für steckerfertige Verkaufskühlgeräte und für Professionelle Lagerkühlgeräte existieren jeweils eigene Excel-Templates." sqref="H2" xr:uid="{CA703F95-FAD5-4C90-9EB3-DBD12A2E0716}"/>
  </dataValidations>
  <pageMargins left="0.75" right="0.75" top="1" bottom="1" header="0.5" footer="0.5"/>
  <pageSetup paperSize="9" orientation="portrait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7FB2B6F-6B9E-45E7-B669-01186A97327E}">
          <x14:formula1>
            <xm:f>Help!$A$2:$A$9</xm:f>
          </x14:formula1>
          <xm:sqref>H4:H51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D84C3-2BB7-4755-8E9B-7D468CA85B39}">
  <sheetPr>
    <tabColor theme="1" tint="0.34998626667073579"/>
  </sheetPr>
  <dimension ref="A1:F16"/>
  <sheetViews>
    <sheetView showGridLines="0" zoomScale="70" zoomScaleNormal="70" workbookViewId="0">
      <pane ySplit="1" topLeftCell="A2" activePane="bottomLeft" state="frozen"/>
      <selection pane="bottomLeft"/>
    </sheetView>
  </sheetViews>
  <sheetFormatPr defaultRowHeight="18.5" x14ac:dyDescent="0.45"/>
  <cols>
    <col min="1" max="1" width="36.7109375" bestFit="1" customWidth="1"/>
    <col min="2" max="2" width="35.0703125" customWidth="1"/>
    <col min="3" max="3" width="41.35546875" bestFit="1" customWidth="1"/>
    <col min="4" max="4" width="35.140625" customWidth="1"/>
    <col min="5" max="5" width="13.85546875" customWidth="1"/>
    <col min="6" max="6" width="31" bestFit="1" customWidth="1"/>
  </cols>
  <sheetData>
    <row r="1" spans="1:6" ht="21" x14ac:dyDescent="0.45">
      <c r="A1" s="19" t="s">
        <v>165</v>
      </c>
      <c r="B1" s="16" t="s">
        <v>129</v>
      </c>
      <c r="C1" s="16" t="s">
        <v>3</v>
      </c>
      <c r="D1" s="16" t="s">
        <v>118</v>
      </c>
      <c r="E1" s="33" t="s">
        <v>169</v>
      </c>
      <c r="F1" s="33"/>
    </row>
    <row r="2" spans="1:6" x14ac:dyDescent="0.45">
      <c r="A2" s="15" t="s">
        <v>151</v>
      </c>
      <c r="B2" s="15" t="s">
        <v>143</v>
      </c>
      <c r="C2" s="15" t="s">
        <v>120</v>
      </c>
      <c r="D2" s="24" t="s">
        <v>130</v>
      </c>
      <c r="E2" s="30">
        <v>300</v>
      </c>
      <c r="F2" s="32" t="s">
        <v>163</v>
      </c>
    </row>
    <row r="3" spans="1:6" x14ac:dyDescent="0.45">
      <c r="A3" s="14" t="s">
        <v>152</v>
      </c>
      <c r="B3" s="14" t="s">
        <v>144</v>
      </c>
      <c r="C3" s="14" t="s">
        <v>121</v>
      </c>
      <c r="D3" s="25" t="s">
        <v>130</v>
      </c>
      <c r="E3" s="30">
        <v>300</v>
      </c>
      <c r="F3" s="32" t="s">
        <v>163</v>
      </c>
    </row>
    <row r="4" spans="1:6" x14ac:dyDescent="0.45">
      <c r="A4" s="14" t="s">
        <v>153</v>
      </c>
      <c r="B4" s="14" t="s">
        <v>135</v>
      </c>
      <c r="C4" s="14" t="s">
        <v>126</v>
      </c>
      <c r="D4" s="25" t="s">
        <v>130</v>
      </c>
      <c r="E4" s="30">
        <v>750</v>
      </c>
      <c r="F4" s="32" t="s">
        <v>164</v>
      </c>
    </row>
    <row r="5" spans="1:6" x14ac:dyDescent="0.45">
      <c r="A5" s="14" t="s">
        <v>154</v>
      </c>
      <c r="B5" s="14" t="s">
        <v>134</v>
      </c>
      <c r="C5" s="14" t="s">
        <v>125</v>
      </c>
      <c r="D5" s="25" t="s">
        <v>145</v>
      </c>
      <c r="E5" s="30">
        <v>750</v>
      </c>
      <c r="F5" s="32" t="s">
        <v>164</v>
      </c>
    </row>
    <row r="6" spans="1:6" x14ac:dyDescent="0.45">
      <c r="A6" s="14" t="s">
        <v>155</v>
      </c>
      <c r="B6" s="14" t="s">
        <v>139</v>
      </c>
      <c r="C6" s="14" t="s">
        <v>138</v>
      </c>
      <c r="D6" s="25" t="s">
        <v>133</v>
      </c>
      <c r="E6" s="31" t="s">
        <v>159</v>
      </c>
      <c r="F6" s="32" t="s">
        <v>163</v>
      </c>
    </row>
    <row r="7" spans="1:6" x14ac:dyDescent="0.45">
      <c r="A7" s="14" t="s">
        <v>156</v>
      </c>
      <c r="B7" s="14" t="s">
        <v>119</v>
      </c>
      <c r="C7" s="14" t="s">
        <v>122</v>
      </c>
      <c r="D7" s="25" t="s">
        <v>131</v>
      </c>
      <c r="E7" s="30">
        <v>300</v>
      </c>
      <c r="F7" s="32" t="s">
        <v>163</v>
      </c>
    </row>
    <row r="8" spans="1:6" x14ac:dyDescent="0.45">
      <c r="A8" s="14" t="s">
        <v>157</v>
      </c>
      <c r="B8" s="14" t="s">
        <v>128</v>
      </c>
      <c r="C8" s="14" t="s">
        <v>123</v>
      </c>
      <c r="D8" s="25" t="s">
        <v>132</v>
      </c>
      <c r="E8" s="31" t="s">
        <v>159</v>
      </c>
      <c r="F8" s="32" t="s">
        <v>163</v>
      </c>
    </row>
    <row r="9" spans="1:6" x14ac:dyDescent="0.45">
      <c r="A9" s="14" t="s">
        <v>158</v>
      </c>
      <c r="B9" s="14" t="s">
        <v>127</v>
      </c>
      <c r="C9" s="14" t="s">
        <v>124</v>
      </c>
      <c r="D9" s="25" t="s">
        <v>130</v>
      </c>
      <c r="E9" s="30">
        <v>275</v>
      </c>
      <c r="F9" s="32" t="s">
        <v>164</v>
      </c>
    </row>
    <row r="11" spans="1:6" x14ac:dyDescent="0.45">
      <c r="A11" s="17" t="s">
        <v>136</v>
      </c>
      <c r="D11" s="23" t="s">
        <v>141</v>
      </c>
    </row>
    <row r="12" spans="1:6" x14ac:dyDescent="0.45">
      <c r="A12" s="17" t="s">
        <v>137</v>
      </c>
      <c r="D12" s="23" t="s">
        <v>142</v>
      </c>
    </row>
    <row r="13" spans="1:6" x14ac:dyDescent="0.45">
      <c r="A13" s="18" t="s">
        <v>140</v>
      </c>
    </row>
    <row r="14" spans="1:6" x14ac:dyDescent="0.45">
      <c r="B14" s="20"/>
    </row>
    <row r="15" spans="1:6" x14ac:dyDescent="0.45">
      <c r="A15" s="28" t="s">
        <v>168</v>
      </c>
      <c r="B15" s="21"/>
    </row>
    <row r="16" spans="1:6" x14ac:dyDescent="0.45">
      <c r="A16" s="29" t="s">
        <v>160</v>
      </c>
    </row>
  </sheetData>
  <mergeCells count="1">
    <mergeCell ref="E1:F1"/>
  </mergeCells>
  <hyperlinks>
    <hyperlink ref="A16" r:id="rId1" xr:uid="{966C6B58-99C4-44E0-A23B-7A64C68A1BA2}"/>
  </hyperlinks>
  <pageMargins left="0.7" right="0.7" top="0.75" bottom="0.75" header="0.3" footer="0.3"/>
  <pageSetup paperSize="9" orientation="portrait" horizontalDpi="4294967292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</vt:lpstr>
      <vt:lpstr>Help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2021-12-23T17:40:12Z</dcterms:created>
  <dcterms:modified xsi:type="dcterms:W3CDTF">2022-02-28T13:28:56Z</dcterms:modified>
</cp:coreProperties>
</file>